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835" activeTab="3"/>
  </bookViews>
  <sheets>
    <sheet name="Hoja1" sheetId="1" r:id="rId1"/>
    <sheet name="CARRERA 1" sheetId="2" r:id="rId2"/>
    <sheet name="CARRERA 2" sheetId="3" r:id="rId3"/>
    <sheet name="TOTAL" sheetId="4" r:id="rId4"/>
  </sheets>
  <definedNames>
    <definedName name="COM.">'TOTAL'!$T$5:$T$16</definedName>
    <definedName name="ORDEN_DE_SALIDA">'Hoja1'!$A$13:$B$20</definedName>
    <definedName name="preuba">'TOTAL'!$U$4:$U$18</definedName>
    <definedName name="VUEL.">'TOTAL'!$S$5:$S$16</definedName>
  </definedNames>
  <calcPr fullCalcOnLoad="1"/>
</workbook>
</file>

<file path=xl/sharedStrings.xml><?xml version="1.0" encoding="utf-8"?>
<sst xmlns="http://schemas.openxmlformats.org/spreadsheetml/2006/main" count="140" uniqueCount="33">
  <si>
    <t>MANGA</t>
  </si>
  <si>
    <t>ORDEN DE SALIDA</t>
  </si>
  <si>
    <t>PILOTO</t>
  </si>
  <si>
    <t>PISTA</t>
  </si>
  <si>
    <t>EDUARDO</t>
  </si>
  <si>
    <t>JUAN LUIS</t>
  </si>
  <si>
    <t>ROBER</t>
  </si>
  <si>
    <t>IGNACIO</t>
  </si>
  <si>
    <t>ANGEL</t>
  </si>
  <si>
    <t>VUEL.</t>
  </si>
  <si>
    <t>COM.</t>
  </si>
  <si>
    <t>TOTAL</t>
  </si>
  <si>
    <t>NOMBRE</t>
  </si>
  <si>
    <t>TIEMPO</t>
  </si>
  <si>
    <t>RECALCULO</t>
  </si>
  <si>
    <t>CARRERA 2</t>
  </si>
  <si>
    <t>CARRERA 1</t>
  </si>
  <si>
    <t>1º</t>
  </si>
  <si>
    <t>3º</t>
  </si>
  <si>
    <t>4º</t>
  </si>
  <si>
    <t>5º</t>
  </si>
  <si>
    <t>6º</t>
  </si>
  <si>
    <t>7º</t>
  </si>
  <si>
    <t>2º</t>
  </si>
  <si>
    <t>FERMIN</t>
  </si>
  <si>
    <t>X</t>
  </si>
  <si>
    <t>XX</t>
  </si>
  <si>
    <t>XXX</t>
  </si>
  <si>
    <t>POS</t>
  </si>
  <si>
    <t>MIGUEL</t>
  </si>
  <si>
    <t>MANUEL</t>
  </si>
  <si>
    <t>CARLOS</t>
  </si>
  <si>
    <t>JAVIER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</si>
</sst>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8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b/>
      <sz val="18"/>
      <color indexed="10"/>
      <name val="Arial"/>
      <family val="2"/>
    </font>
    <font>
      <b/>
      <sz val="26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28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/>
      <protection/>
    </xf>
    <xf numFmtId="0" fontId="0" fillId="4" borderId="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1" fontId="0" fillId="0" borderId="0" xfId="0" applyNumberFormat="1" applyFill="1" applyAlignment="1" applyProtection="1">
      <alignment/>
      <protection/>
    </xf>
    <xf numFmtId="0" fontId="0" fillId="2" borderId="3" xfId="0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0" fontId="0" fillId="5" borderId="3" xfId="0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/>
      <protection locked="0"/>
    </xf>
    <xf numFmtId="0" fontId="1" fillId="7" borderId="4" xfId="0" applyFont="1" applyFill="1" applyBorder="1" applyAlignment="1" applyProtection="1">
      <alignment horizontal="center"/>
      <protection locked="0"/>
    </xf>
    <xf numFmtId="0" fontId="2" fillId="7" borderId="4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center" vertical="center"/>
      <protection/>
    </xf>
    <xf numFmtId="0" fontId="0" fillId="3" borderId="2" xfId="0" applyFont="1" applyFill="1" applyBorder="1" applyAlignment="1" applyProtection="1">
      <alignment horizontal="center" vertical="center"/>
      <protection/>
    </xf>
    <xf numFmtId="0" fontId="0" fillId="5" borderId="5" xfId="0" applyFill="1" applyBorder="1" applyAlignment="1" applyProtection="1">
      <alignment horizontal="center"/>
      <protection/>
    </xf>
    <xf numFmtId="0" fontId="11" fillId="5" borderId="4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2" fillId="8" borderId="0" xfId="0" applyFont="1" applyFill="1" applyAlignment="1" applyProtection="1">
      <alignment horizontal="center"/>
      <protection/>
    </xf>
    <xf numFmtId="0" fontId="1" fillId="7" borderId="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5" borderId="6" xfId="0" applyFont="1" applyFill="1" applyBorder="1" applyAlignment="1" applyProtection="1">
      <alignment horizontal="center" vertical="center"/>
      <protection/>
    </xf>
    <xf numFmtId="0" fontId="9" fillId="5" borderId="7" xfId="0" applyFont="1" applyFill="1" applyBorder="1" applyAlignment="1" applyProtection="1">
      <alignment horizontal="center" vertical="center"/>
      <protection/>
    </xf>
    <xf numFmtId="0" fontId="13" fillId="9" borderId="8" xfId="0" applyFont="1" applyFill="1" applyBorder="1" applyAlignment="1" applyProtection="1">
      <alignment horizontal="center"/>
      <protection/>
    </xf>
    <xf numFmtId="0" fontId="13" fillId="9" borderId="9" xfId="0" applyFont="1" applyFill="1" applyBorder="1" applyAlignment="1" applyProtection="1">
      <alignment horizontal="center"/>
      <protection/>
    </xf>
    <xf numFmtId="0" fontId="6" fillId="3" borderId="10" xfId="0" applyFont="1" applyFill="1" applyBorder="1" applyAlignment="1" applyProtection="1">
      <alignment horizontal="center"/>
      <protection/>
    </xf>
    <xf numFmtId="0" fontId="6" fillId="4" borderId="10" xfId="0" applyFont="1" applyFill="1" applyBorder="1" applyAlignment="1" applyProtection="1">
      <alignment horizontal="center"/>
      <protection/>
    </xf>
    <xf numFmtId="0" fontId="6" fillId="3" borderId="11" xfId="0" applyFont="1" applyFill="1" applyBorder="1" applyAlignment="1" applyProtection="1">
      <alignment horizontal="center"/>
      <protection/>
    </xf>
    <xf numFmtId="0" fontId="6" fillId="4" borderId="11" xfId="0" applyFont="1" applyFill="1" applyBorder="1" applyAlignment="1" applyProtection="1">
      <alignment horizontal="center"/>
      <protection/>
    </xf>
    <xf numFmtId="0" fontId="6" fillId="2" borderId="10" xfId="0" applyFont="1" applyFill="1" applyBorder="1" applyAlignment="1" applyProtection="1">
      <alignment horizontal="center"/>
      <protection/>
    </xf>
    <xf numFmtId="0" fontId="6" fillId="2" borderId="11" xfId="0" applyFont="1" applyFill="1" applyBorder="1" applyAlignment="1" applyProtection="1">
      <alignment horizontal="center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center"/>
      <protection/>
    </xf>
    <xf numFmtId="0" fontId="2" fillId="10" borderId="12" xfId="0" applyFont="1" applyFill="1" applyBorder="1" applyAlignment="1" applyProtection="1">
      <alignment horizontal="center" vertical="center"/>
      <protection/>
    </xf>
    <xf numFmtId="0" fontId="2" fillId="10" borderId="13" xfId="0" applyFont="1" applyFill="1" applyBorder="1" applyAlignment="1" applyProtection="1">
      <alignment horizontal="center" vertical="center"/>
      <protection/>
    </xf>
    <xf numFmtId="0" fontId="2" fillId="5" borderId="4" xfId="0" applyFont="1" applyFill="1" applyBorder="1" applyAlignment="1" applyProtection="1">
      <alignment horizontal="center"/>
      <protection/>
    </xf>
    <xf numFmtId="0" fontId="0" fillId="5" borderId="4" xfId="0" applyFill="1" applyBorder="1" applyAlignment="1" applyProtection="1">
      <alignment horizontal="center"/>
      <protection/>
    </xf>
    <xf numFmtId="0" fontId="9" fillId="5" borderId="14" xfId="0" applyFont="1" applyFill="1" applyBorder="1" applyAlignment="1" applyProtection="1">
      <alignment horizontal="center" vertical="center"/>
      <protection/>
    </xf>
    <xf numFmtId="0" fontId="9" fillId="5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8" fillId="5" borderId="18" xfId="0" applyFont="1" applyFill="1" applyBorder="1" applyAlignment="1" applyProtection="1">
      <alignment horizontal="center" vertical="center"/>
      <protection/>
    </xf>
    <xf numFmtId="0" fontId="8" fillId="5" borderId="19" xfId="0" applyFont="1" applyFill="1" applyBorder="1" applyAlignment="1" applyProtection="1">
      <alignment horizontal="center" vertical="center"/>
      <protection/>
    </xf>
    <xf numFmtId="1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1" fontId="16" fillId="0" borderId="4" xfId="0" applyNumberFormat="1" applyFont="1" applyFill="1" applyBorder="1" applyAlignment="1" applyProtection="1">
      <alignment horizontal="center" vertical="center"/>
      <protection/>
    </xf>
    <xf numFmtId="0" fontId="13" fillId="8" borderId="0" xfId="0" applyFont="1" applyFill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13</xdr:row>
      <xdr:rowOff>133350</xdr:rowOff>
    </xdr:from>
    <xdr:to>
      <xdr:col>6</xdr:col>
      <xdr:colOff>285750</xdr:colOff>
      <xdr:row>16</xdr:row>
      <xdr:rowOff>76200</xdr:rowOff>
    </xdr:to>
    <xdr:sp macro="[0]!SALIDA">
      <xdr:nvSpPr>
        <xdr:cNvPr id="1" name="TextBox 2"/>
        <xdr:cNvSpPr txBox="1">
          <a:spLocks noChangeArrowheads="1"/>
        </xdr:cNvSpPr>
      </xdr:nvSpPr>
      <xdr:spPr>
        <a:xfrm>
          <a:off x="4162425" y="2305050"/>
          <a:ext cx="1133475" cy="4286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ORDENAR
SALIDA</a:t>
          </a:r>
        </a:p>
      </xdr:txBody>
    </xdr:sp>
    <xdr:clientData/>
  </xdr:twoCellAnchor>
  <xdr:oneCellAnchor>
    <xdr:from>
      <xdr:col>5</xdr:col>
      <xdr:colOff>104775</xdr:colOff>
      <xdr:row>17</xdr:row>
      <xdr:rowOff>76200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4352925" y="289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21</xdr:row>
      <xdr:rowOff>0</xdr:rowOff>
    </xdr:from>
    <xdr:to>
      <xdr:col>5</xdr:col>
      <xdr:colOff>371475</xdr:colOff>
      <xdr:row>22</xdr:row>
      <xdr:rowOff>180975</xdr:rowOff>
    </xdr:to>
    <xdr:sp macro="[0]!POSICION_FINAL">
      <xdr:nvSpPr>
        <xdr:cNvPr id="1" name="TextBox 1"/>
        <xdr:cNvSpPr txBox="1">
          <a:spLocks noChangeArrowheads="1"/>
        </xdr:cNvSpPr>
      </xdr:nvSpPr>
      <xdr:spPr>
        <a:xfrm>
          <a:off x="2171700" y="5267325"/>
          <a:ext cx="1133475" cy="4476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ORDENAR
FINAL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10</xdr:col>
      <xdr:colOff>0</xdr:colOff>
      <xdr:row>25</xdr:row>
      <xdr:rowOff>247650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210050" y="6067425"/>
          <a:ext cx="838200" cy="5048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9525</xdr:colOff>
      <xdr:row>22</xdr:row>
      <xdr:rowOff>0</xdr:rowOff>
    </xdr:from>
    <xdr:to>
      <xdr:col>12</xdr:col>
      <xdr:colOff>9525</xdr:colOff>
      <xdr:row>25</xdr:row>
      <xdr:rowOff>247650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057775" y="5534025"/>
          <a:ext cx="838200" cy="10382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14</xdr:col>
      <xdr:colOff>38100</xdr:colOff>
      <xdr:row>25</xdr:row>
      <xdr:rowOff>247650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886450" y="5800725"/>
          <a:ext cx="838200" cy="7715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26"/>
  <sheetViews>
    <sheetView workbookViewId="0" topLeftCell="A1">
      <selection activeCell="B13" sqref="B13:D20"/>
    </sheetView>
  </sheetViews>
  <sheetFormatPr defaultColWidth="11.421875" defaultRowHeight="12.75"/>
  <cols>
    <col min="1" max="1" width="18.00390625" style="1" bestFit="1" customWidth="1"/>
    <col min="2" max="16384" width="11.421875" style="1" customWidth="1"/>
  </cols>
  <sheetData>
    <row r="1" spans="2:8" ht="12.75">
      <c r="B1" s="40" t="s">
        <v>0</v>
      </c>
      <c r="C1" s="40"/>
      <c r="D1" s="40"/>
      <c r="E1" s="40"/>
      <c r="F1" s="40"/>
      <c r="G1" s="40"/>
      <c r="H1" s="40"/>
    </row>
    <row r="2" spans="1:8" ht="18">
      <c r="A2" s="10"/>
      <c r="B2" s="30">
        <v>1</v>
      </c>
      <c r="C2" s="30">
        <v>2</v>
      </c>
      <c r="D2" s="30">
        <v>3</v>
      </c>
      <c r="E2" s="30">
        <v>4</v>
      </c>
      <c r="F2" s="30">
        <v>5</v>
      </c>
      <c r="G2" s="30">
        <v>6</v>
      </c>
      <c r="H2" s="30">
        <v>7</v>
      </c>
    </row>
    <row r="3" spans="1:8" ht="12.75">
      <c r="A3" s="27" t="s">
        <v>17</v>
      </c>
      <c r="B3" s="11">
        <v>1</v>
      </c>
      <c r="C3" s="11" t="s">
        <v>25</v>
      </c>
      <c r="D3" s="11">
        <v>3</v>
      </c>
      <c r="E3" s="11" t="s">
        <v>26</v>
      </c>
      <c r="F3" s="11">
        <v>4</v>
      </c>
      <c r="G3" s="11" t="s">
        <v>27</v>
      </c>
      <c r="H3" s="12">
        <v>2</v>
      </c>
    </row>
    <row r="4" spans="1:8" ht="12.75">
      <c r="A4" s="27" t="s">
        <v>23</v>
      </c>
      <c r="B4" s="11" t="s">
        <v>25</v>
      </c>
      <c r="C4" s="11">
        <v>3</v>
      </c>
      <c r="D4" s="11" t="s">
        <v>26</v>
      </c>
      <c r="E4" s="11">
        <v>4</v>
      </c>
      <c r="F4" s="11" t="s">
        <v>27</v>
      </c>
      <c r="G4" s="11">
        <v>2</v>
      </c>
      <c r="H4" s="11">
        <v>1</v>
      </c>
    </row>
    <row r="5" spans="1:8" ht="12.75">
      <c r="A5" s="27" t="s">
        <v>18</v>
      </c>
      <c r="B5" s="11">
        <v>3</v>
      </c>
      <c r="C5" s="11" t="s">
        <v>26</v>
      </c>
      <c r="D5" s="12">
        <v>4</v>
      </c>
      <c r="E5" s="11" t="s">
        <v>27</v>
      </c>
      <c r="F5" s="11">
        <v>2</v>
      </c>
      <c r="G5" s="12">
        <v>1</v>
      </c>
      <c r="H5" s="11" t="s">
        <v>25</v>
      </c>
    </row>
    <row r="6" spans="1:8" ht="12.75">
      <c r="A6" s="27" t="s">
        <v>19</v>
      </c>
      <c r="B6" s="11" t="s">
        <v>26</v>
      </c>
      <c r="C6" s="12">
        <v>4</v>
      </c>
      <c r="D6" s="11" t="s">
        <v>27</v>
      </c>
      <c r="E6" s="12">
        <v>2</v>
      </c>
      <c r="F6" s="12">
        <v>1</v>
      </c>
      <c r="G6" s="11" t="s">
        <v>25</v>
      </c>
      <c r="H6" s="11">
        <v>3</v>
      </c>
    </row>
    <row r="7" spans="1:8" ht="12.75">
      <c r="A7" s="27" t="s">
        <v>20</v>
      </c>
      <c r="B7" s="12">
        <v>4</v>
      </c>
      <c r="C7" s="11" t="s">
        <v>27</v>
      </c>
      <c r="D7" s="11">
        <v>2</v>
      </c>
      <c r="E7" s="11">
        <v>1</v>
      </c>
      <c r="F7" s="11" t="s">
        <v>25</v>
      </c>
      <c r="G7" s="11">
        <v>3</v>
      </c>
      <c r="H7" s="11" t="s">
        <v>26</v>
      </c>
    </row>
    <row r="8" spans="1:8" ht="12.75">
      <c r="A8" s="27" t="s">
        <v>21</v>
      </c>
      <c r="B8" s="11" t="s">
        <v>27</v>
      </c>
      <c r="C8" s="12">
        <v>2</v>
      </c>
      <c r="D8" s="11">
        <v>1</v>
      </c>
      <c r="E8" s="11" t="s">
        <v>25</v>
      </c>
      <c r="F8" s="11">
        <v>3</v>
      </c>
      <c r="G8" s="11" t="s">
        <v>26</v>
      </c>
      <c r="H8" s="11">
        <v>4</v>
      </c>
    </row>
    <row r="9" spans="1:8" ht="12.75">
      <c r="A9" s="27" t="s">
        <v>22</v>
      </c>
      <c r="B9" s="11">
        <v>2</v>
      </c>
      <c r="C9" s="12">
        <v>1</v>
      </c>
      <c r="D9" s="11" t="s">
        <v>25</v>
      </c>
      <c r="E9" s="12">
        <v>3</v>
      </c>
      <c r="F9" s="11" t="s">
        <v>26</v>
      </c>
      <c r="G9" s="11">
        <v>4</v>
      </c>
      <c r="H9" s="11" t="s">
        <v>27</v>
      </c>
    </row>
    <row r="10" ht="12.75"/>
    <row r="11" ht="12.75"/>
    <row r="12" ht="12.75"/>
    <row r="13" spans="1:13" ht="12.75">
      <c r="A13" s="29" t="s">
        <v>1</v>
      </c>
      <c r="B13" s="29" t="s">
        <v>12</v>
      </c>
      <c r="C13" s="39" t="s">
        <v>13</v>
      </c>
      <c r="D13" s="39"/>
      <c r="M13" s="13"/>
    </row>
    <row r="14" spans="1:14" ht="12.75">
      <c r="A14" s="27" t="s">
        <v>17</v>
      </c>
      <c r="B14" s="28" t="s">
        <v>30</v>
      </c>
      <c r="C14" s="28">
        <v>14</v>
      </c>
      <c r="D14" s="28">
        <v>782</v>
      </c>
      <c r="N14" s="13"/>
    </row>
    <row r="15" spans="1:4" ht="12.75">
      <c r="A15" s="27" t="s">
        <v>23</v>
      </c>
      <c r="B15" s="28" t="s">
        <v>5</v>
      </c>
      <c r="C15" s="28">
        <v>15</v>
      </c>
      <c r="D15" s="28">
        <v>139</v>
      </c>
    </row>
    <row r="16" spans="1:4" ht="12.75">
      <c r="A16" s="27" t="s">
        <v>18</v>
      </c>
      <c r="B16" s="28" t="s">
        <v>31</v>
      </c>
      <c r="C16" s="28">
        <v>15</v>
      </c>
      <c r="D16" s="28">
        <v>449</v>
      </c>
    </row>
    <row r="17" spans="1:4" ht="12.75">
      <c r="A17" s="27" t="s">
        <v>19</v>
      </c>
      <c r="B17" s="28" t="s">
        <v>8</v>
      </c>
      <c r="C17" s="28">
        <v>15</v>
      </c>
      <c r="D17" s="28">
        <v>592</v>
      </c>
    </row>
    <row r="18" spans="1:4" ht="12.75">
      <c r="A18" s="27" t="s">
        <v>20</v>
      </c>
      <c r="B18" s="28" t="s">
        <v>32</v>
      </c>
      <c r="C18" s="28">
        <v>16</v>
      </c>
      <c r="D18" s="28">
        <v>257</v>
      </c>
    </row>
    <row r="19" spans="1:4" ht="12.75">
      <c r="A19" s="27" t="s">
        <v>21</v>
      </c>
      <c r="B19" s="28" t="s">
        <v>7</v>
      </c>
      <c r="C19" s="28">
        <v>17</v>
      </c>
      <c r="D19" s="28">
        <v>575</v>
      </c>
    </row>
    <row r="20" spans="1:4" ht="12.75">
      <c r="A20" s="27" t="s">
        <v>22</v>
      </c>
      <c r="B20" s="28" t="s">
        <v>6</v>
      </c>
      <c r="C20" s="28">
        <v>20</v>
      </c>
      <c r="D20" s="28">
        <v>955</v>
      </c>
    </row>
    <row r="22" ht="12.75">
      <c r="E22" s="13"/>
    </row>
    <row r="26" ht="12.75">
      <c r="I26" s="13"/>
    </row>
  </sheetData>
  <mergeCells count="2">
    <mergeCell ref="C13:D13"/>
    <mergeCell ref="B1:H1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18"/>
  <sheetViews>
    <sheetView zoomScale="75" zoomScaleNormal="75" workbookViewId="0" topLeftCell="A1">
      <selection activeCell="O16" sqref="O16"/>
    </sheetView>
  </sheetViews>
  <sheetFormatPr defaultColWidth="11.421875" defaultRowHeight="12.75"/>
  <cols>
    <col min="1" max="1" width="18.57421875" style="20" bestFit="1" customWidth="1"/>
    <col min="2" max="2" width="6.421875" style="20" bestFit="1" customWidth="1"/>
    <col min="3" max="3" width="5.8515625" style="20" bestFit="1" customWidth="1"/>
    <col min="4" max="4" width="6.421875" style="20" bestFit="1" customWidth="1"/>
    <col min="5" max="5" width="5.8515625" style="20" bestFit="1" customWidth="1"/>
    <col min="6" max="6" width="6.421875" style="20" bestFit="1" customWidth="1"/>
    <col min="7" max="7" width="5.8515625" style="20" bestFit="1" customWidth="1"/>
    <col min="8" max="8" width="6.421875" style="20" bestFit="1" customWidth="1"/>
    <col min="9" max="9" width="5.8515625" style="20" bestFit="1" customWidth="1"/>
    <col min="10" max="10" width="6.421875" style="20" bestFit="1" customWidth="1"/>
    <col min="11" max="11" width="5.8515625" style="20" bestFit="1" customWidth="1"/>
    <col min="12" max="12" width="6.421875" style="20" bestFit="1" customWidth="1"/>
    <col min="13" max="13" width="5.8515625" style="20" bestFit="1" customWidth="1"/>
    <col min="14" max="14" width="6.421875" style="20" bestFit="1" customWidth="1"/>
    <col min="15" max="15" width="5.8515625" style="20" bestFit="1" customWidth="1"/>
    <col min="16" max="17" width="7.140625" style="20" bestFit="1" customWidth="1"/>
    <col min="18" max="16384" width="11.421875" style="20" customWidth="1"/>
  </cols>
  <sheetData>
    <row r="1" spans="1:17" s="21" customFormat="1" ht="20.25">
      <c r="A1" s="20"/>
      <c r="B1" s="43" t="s">
        <v>16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8" s="21" customFormat="1" ht="18">
      <c r="A2" s="20"/>
      <c r="B2" s="53">
        <v>1</v>
      </c>
      <c r="C2" s="53"/>
      <c r="D2" s="55">
        <v>2</v>
      </c>
      <c r="E2" s="55"/>
      <c r="F2" s="53">
        <v>3</v>
      </c>
      <c r="G2" s="53"/>
      <c r="H2" s="55">
        <v>4</v>
      </c>
      <c r="I2" s="55"/>
      <c r="J2" s="53">
        <v>5</v>
      </c>
      <c r="K2" s="53"/>
      <c r="L2" s="55">
        <v>6</v>
      </c>
      <c r="M2" s="55"/>
      <c r="N2" s="53">
        <v>7</v>
      </c>
      <c r="O2" s="53"/>
      <c r="P2" s="59" t="s">
        <v>11</v>
      </c>
      <c r="Q2" s="59"/>
      <c r="R2" s="22"/>
    </row>
    <row r="3" spans="1:17" s="21" customFormat="1" ht="12.75">
      <c r="A3" s="20"/>
      <c r="B3" s="54" t="s">
        <v>3</v>
      </c>
      <c r="C3" s="54"/>
      <c r="D3" s="56" t="s">
        <v>3</v>
      </c>
      <c r="E3" s="56"/>
      <c r="F3" s="54" t="s">
        <v>3</v>
      </c>
      <c r="G3" s="54"/>
      <c r="H3" s="56" t="s">
        <v>3</v>
      </c>
      <c r="I3" s="56"/>
      <c r="J3" s="54" t="s">
        <v>3</v>
      </c>
      <c r="K3" s="54"/>
      <c r="L3" s="56" t="s">
        <v>3</v>
      </c>
      <c r="M3" s="56"/>
      <c r="N3" s="54" t="s">
        <v>3</v>
      </c>
      <c r="O3" s="54"/>
      <c r="P3" s="60"/>
      <c r="Q3" s="60"/>
    </row>
    <row r="4" spans="1:17" s="21" customFormat="1" ht="18.75" thickBot="1">
      <c r="A4" s="38" t="s">
        <v>2</v>
      </c>
      <c r="B4" s="23" t="s">
        <v>9</v>
      </c>
      <c r="C4" s="23" t="s">
        <v>10</v>
      </c>
      <c r="D4" s="24" t="s">
        <v>9</v>
      </c>
      <c r="E4" s="24" t="s">
        <v>10</v>
      </c>
      <c r="F4" s="23" t="s">
        <v>9</v>
      </c>
      <c r="G4" s="23" t="s">
        <v>10</v>
      </c>
      <c r="H4" s="24" t="s">
        <v>9</v>
      </c>
      <c r="I4" s="24" t="s">
        <v>10</v>
      </c>
      <c r="J4" s="23" t="s">
        <v>9</v>
      </c>
      <c r="K4" s="23" t="s">
        <v>10</v>
      </c>
      <c r="L4" s="24" t="s">
        <v>9</v>
      </c>
      <c r="M4" s="24" t="s">
        <v>10</v>
      </c>
      <c r="N4" s="23" t="s">
        <v>9</v>
      </c>
      <c r="O4" s="23" t="s">
        <v>10</v>
      </c>
      <c r="P4" s="25" t="s">
        <v>9</v>
      </c>
      <c r="Q4" s="25" t="s">
        <v>10</v>
      </c>
    </row>
    <row r="5" spans="1:17" s="21" customFormat="1" ht="24" customHeight="1">
      <c r="A5" s="51" t="str">
        <f>VLOOKUP(Hoja1!A14,ORDEN_DE_SALIDA,2,FALSE)</f>
        <v>MANUEL</v>
      </c>
      <c r="B5" s="49">
        <f>Hoja1!B3</f>
        <v>1</v>
      </c>
      <c r="C5" s="49"/>
      <c r="D5" s="46" t="str">
        <f>Hoja1!C3</f>
        <v>X</v>
      </c>
      <c r="E5" s="46"/>
      <c r="F5" s="49">
        <f>Hoja1!D3</f>
        <v>3</v>
      </c>
      <c r="G5" s="49"/>
      <c r="H5" s="46" t="str">
        <f>Hoja1!E3</f>
        <v>XX</v>
      </c>
      <c r="I5" s="46"/>
      <c r="J5" s="49">
        <f>Hoja1!F3</f>
        <v>4</v>
      </c>
      <c r="K5" s="49"/>
      <c r="L5" s="46" t="str">
        <f>Hoja1!G3</f>
        <v>XXX</v>
      </c>
      <c r="M5" s="48"/>
      <c r="N5" s="49">
        <f>Hoja1!H3</f>
        <v>2</v>
      </c>
      <c r="O5" s="50"/>
      <c r="P5" s="61">
        <f>B6+F6+J6+N6</f>
        <v>70</v>
      </c>
      <c r="Q5" s="61">
        <f>C6+G6+K6+O6</f>
        <v>0</v>
      </c>
    </row>
    <row r="6" spans="1:17" s="21" customFormat="1" ht="18.75" customHeight="1" thickBot="1">
      <c r="A6" s="52"/>
      <c r="B6" s="2">
        <v>17</v>
      </c>
      <c r="C6" s="3"/>
      <c r="D6" s="7"/>
      <c r="E6" s="8"/>
      <c r="F6" s="15">
        <v>17</v>
      </c>
      <c r="G6" s="16"/>
      <c r="H6" s="7"/>
      <c r="I6" s="8"/>
      <c r="J6" s="2">
        <v>17</v>
      </c>
      <c r="K6" s="3"/>
      <c r="L6" s="7"/>
      <c r="M6" s="8"/>
      <c r="N6" s="2">
        <v>19</v>
      </c>
      <c r="O6" s="31"/>
      <c r="P6" s="62"/>
      <c r="Q6" s="62"/>
    </row>
    <row r="7" spans="1:17" s="21" customFormat="1" ht="24" customHeight="1">
      <c r="A7" s="57" t="str">
        <f>VLOOKUP(Hoja1!A15,ORDEN_DE_SALIDA,2,FALSE)</f>
        <v>JUAN LUIS</v>
      </c>
      <c r="B7" s="46" t="str">
        <f>Hoja1!B4</f>
        <v>X</v>
      </c>
      <c r="C7" s="46"/>
      <c r="D7" s="45">
        <f>Hoja1!C4</f>
        <v>3</v>
      </c>
      <c r="E7" s="45"/>
      <c r="F7" s="46" t="str">
        <f>Hoja1!D4</f>
        <v>XX</v>
      </c>
      <c r="G7" s="46"/>
      <c r="H7" s="45">
        <f>Hoja1!E4</f>
        <v>4</v>
      </c>
      <c r="I7" s="45"/>
      <c r="J7" s="46" t="str">
        <f>Hoja1!F4</f>
        <v>XXX</v>
      </c>
      <c r="K7" s="46"/>
      <c r="L7" s="45">
        <f>Hoja1!G4</f>
        <v>2</v>
      </c>
      <c r="M7" s="47"/>
      <c r="N7" s="49">
        <f>Hoja1!H4</f>
        <v>1</v>
      </c>
      <c r="O7" s="50"/>
      <c r="P7" s="41">
        <f>+D8+H8+L8+N8</f>
        <v>73</v>
      </c>
      <c r="Q7" s="41">
        <f>+E8+I8+M8+O8</f>
        <v>0</v>
      </c>
    </row>
    <row r="8" spans="1:17" s="21" customFormat="1" ht="18.75" customHeight="1" thickBot="1">
      <c r="A8" s="58"/>
      <c r="B8" s="7"/>
      <c r="C8" s="8"/>
      <c r="D8" s="32">
        <v>19</v>
      </c>
      <c r="E8" s="33"/>
      <c r="F8" s="7"/>
      <c r="G8" s="8"/>
      <c r="H8" s="4">
        <v>18</v>
      </c>
      <c r="I8" s="5"/>
      <c r="J8" s="7"/>
      <c r="K8" s="8"/>
      <c r="L8" s="4">
        <v>19</v>
      </c>
      <c r="M8" s="6"/>
      <c r="N8" s="2">
        <v>17</v>
      </c>
      <c r="O8" s="31"/>
      <c r="P8" s="42"/>
      <c r="Q8" s="42"/>
    </row>
    <row r="9" spans="1:17" s="21" customFormat="1" ht="24" customHeight="1">
      <c r="A9" s="51" t="str">
        <f>VLOOKUP(Hoja1!A16,ORDEN_DE_SALIDA,2,FALSE)</f>
        <v>CARLOS</v>
      </c>
      <c r="B9" s="49">
        <f>Hoja1!B5</f>
        <v>3</v>
      </c>
      <c r="C9" s="49"/>
      <c r="D9" s="46" t="str">
        <f>Hoja1!C5</f>
        <v>XX</v>
      </c>
      <c r="E9" s="46"/>
      <c r="F9" s="49">
        <f>Hoja1!D5</f>
        <v>4</v>
      </c>
      <c r="G9" s="49"/>
      <c r="H9" s="46" t="str">
        <f>Hoja1!E5</f>
        <v>XXX</v>
      </c>
      <c r="I9" s="46"/>
      <c r="J9" s="49">
        <f>Hoja1!F5</f>
        <v>2</v>
      </c>
      <c r="K9" s="49"/>
      <c r="L9" s="45">
        <f>Hoja1!G5</f>
        <v>1</v>
      </c>
      <c r="M9" s="47"/>
      <c r="N9" s="46" t="str">
        <f>Hoja1!H5</f>
        <v>X</v>
      </c>
      <c r="O9" s="48"/>
      <c r="P9" s="41">
        <f>+B10+F10+J10+L10</f>
        <v>69</v>
      </c>
      <c r="Q9" s="41">
        <f>+C10+G10+K10+M10</f>
        <v>0</v>
      </c>
    </row>
    <row r="10" spans="1:17" s="21" customFormat="1" ht="18.75" customHeight="1" thickBot="1">
      <c r="A10" s="52"/>
      <c r="B10" s="2">
        <v>18</v>
      </c>
      <c r="C10" s="3"/>
      <c r="D10" s="7"/>
      <c r="E10" s="8"/>
      <c r="F10" s="2">
        <v>16</v>
      </c>
      <c r="G10" s="3"/>
      <c r="H10" s="7"/>
      <c r="I10" s="8"/>
      <c r="J10" s="15">
        <v>17</v>
      </c>
      <c r="K10" s="16"/>
      <c r="L10" s="32">
        <v>18</v>
      </c>
      <c r="M10" s="33"/>
      <c r="N10" s="7"/>
      <c r="O10" s="8"/>
      <c r="P10" s="42"/>
      <c r="Q10" s="42"/>
    </row>
    <row r="11" spans="1:17" s="21" customFormat="1" ht="24" customHeight="1">
      <c r="A11" s="57" t="str">
        <f>VLOOKUP(Hoja1!A17,ORDEN_DE_SALIDA,2,FALSE)</f>
        <v>ANGEL</v>
      </c>
      <c r="B11" s="46" t="str">
        <f>Hoja1!B6</f>
        <v>XX</v>
      </c>
      <c r="C11" s="46"/>
      <c r="D11" s="45">
        <f>Hoja1!C6</f>
        <v>4</v>
      </c>
      <c r="E11" s="45"/>
      <c r="F11" s="46" t="str">
        <f>Hoja1!D6</f>
        <v>XXX</v>
      </c>
      <c r="G11" s="46"/>
      <c r="H11" s="45">
        <f>Hoja1!E6</f>
        <v>2</v>
      </c>
      <c r="I11" s="45"/>
      <c r="J11" s="49">
        <f>Hoja1!F6</f>
        <v>1</v>
      </c>
      <c r="K11" s="49"/>
      <c r="L11" s="46" t="str">
        <f>Hoja1!G6</f>
        <v>X</v>
      </c>
      <c r="M11" s="48"/>
      <c r="N11" s="49">
        <f>Hoja1!H6</f>
        <v>3</v>
      </c>
      <c r="O11" s="50"/>
      <c r="P11" s="41">
        <f>+D12+H12+J12+N12</f>
        <v>65</v>
      </c>
      <c r="Q11" s="41">
        <f>+E12+I12+K12+L12+O12</f>
        <v>0</v>
      </c>
    </row>
    <row r="12" spans="1:17" s="21" customFormat="1" ht="18.75" customHeight="1" thickBot="1">
      <c r="A12" s="58"/>
      <c r="B12" s="7"/>
      <c r="C12" s="8"/>
      <c r="D12" s="4">
        <v>12</v>
      </c>
      <c r="E12" s="5"/>
      <c r="F12" s="7"/>
      <c r="G12" s="8"/>
      <c r="H12" s="32">
        <v>18</v>
      </c>
      <c r="I12" s="33"/>
      <c r="J12" s="15">
        <v>17</v>
      </c>
      <c r="K12" s="16"/>
      <c r="L12" s="7"/>
      <c r="M12" s="9"/>
      <c r="N12" s="2">
        <v>18</v>
      </c>
      <c r="O12" s="31"/>
      <c r="P12" s="42"/>
      <c r="Q12" s="42"/>
    </row>
    <row r="13" spans="1:17" s="21" customFormat="1" ht="24" customHeight="1">
      <c r="A13" s="51" t="str">
        <f>VLOOKUP(Hoja1!A18,ORDEN_DE_SALIDA,2,FALSE)</f>
        <v>JAVIER</v>
      </c>
      <c r="B13" s="49">
        <f>Hoja1!B7</f>
        <v>4</v>
      </c>
      <c r="C13" s="49"/>
      <c r="D13" s="46" t="str">
        <f>Hoja1!C7</f>
        <v>XXX</v>
      </c>
      <c r="E13" s="46"/>
      <c r="F13" s="49">
        <f>Hoja1!D7</f>
        <v>2</v>
      </c>
      <c r="G13" s="49"/>
      <c r="H13" s="45">
        <f>Hoja1!E7</f>
        <v>1</v>
      </c>
      <c r="I13" s="45"/>
      <c r="J13" s="46" t="str">
        <f>Hoja1!F7</f>
        <v>X</v>
      </c>
      <c r="K13" s="46"/>
      <c r="L13" s="45">
        <f>Hoja1!G7</f>
        <v>3</v>
      </c>
      <c r="M13" s="47"/>
      <c r="N13" s="46" t="str">
        <f>Hoja1!H7</f>
        <v>XX</v>
      </c>
      <c r="O13" s="48"/>
      <c r="P13" s="41">
        <f>+B14+F14+H14+L14</f>
        <v>66</v>
      </c>
      <c r="Q13" s="41">
        <f>+C14+G14+I14+M14</f>
        <v>0</v>
      </c>
    </row>
    <row r="14" spans="1:17" s="21" customFormat="1" ht="18.75" customHeight="1" thickBot="1">
      <c r="A14" s="52"/>
      <c r="B14" s="15">
        <v>16</v>
      </c>
      <c r="C14" s="16"/>
      <c r="D14" s="7"/>
      <c r="E14" s="8"/>
      <c r="F14" s="15">
        <v>18</v>
      </c>
      <c r="G14" s="16"/>
      <c r="H14" s="4">
        <v>16</v>
      </c>
      <c r="I14" s="5"/>
      <c r="J14" s="7"/>
      <c r="K14" s="8"/>
      <c r="L14" s="32">
        <v>16</v>
      </c>
      <c r="M14" s="34"/>
      <c r="N14" s="7"/>
      <c r="O14" s="8"/>
      <c r="P14" s="42"/>
      <c r="Q14" s="42"/>
    </row>
    <row r="15" spans="1:17" s="21" customFormat="1" ht="24" customHeight="1">
      <c r="A15" s="57" t="str">
        <f>VLOOKUP(Hoja1!A19,ORDEN_DE_SALIDA,2,FALSE)</f>
        <v>IGNACIO</v>
      </c>
      <c r="B15" s="46" t="str">
        <f>Hoja1!B8</f>
        <v>XXX</v>
      </c>
      <c r="C15" s="46"/>
      <c r="D15" s="45">
        <f>Hoja1!C8</f>
        <v>2</v>
      </c>
      <c r="E15" s="45"/>
      <c r="F15" s="49">
        <f>Hoja1!D8</f>
        <v>1</v>
      </c>
      <c r="G15" s="49"/>
      <c r="H15" s="46" t="str">
        <f>Hoja1!E8</f>
        <v>X</v>
      </c>
      <c r="I15" s="46"/>
      <c r="J15" s="49">
        <f>Hoja1!F8</f>
        <v>3</v>
      </c>
      <c r="K15" s="49"/>
      <c r="L15" s="46" t="str">
        <f>Hoja1!G8</f>
        <v>XX</v>
      </c>
      <c r="M15" s="48"/>
      <c r="N15" s="49">
        <f>Hoja1!H8</f>
        <v>4</v>
      </c>
      <c r="O15" s="50"/>
      <c r="P15" s="41">
        <f>+D16+F16+J16+N16</f>
        <v>63</v>
      </c>
      <c r="Q15" s="41">
        <f>+E16+G16+K16+O16</f>
        <v>0</v>
      </c>
    </row>
    <row r="16" spans="1:17" s="21" customFormat="1" ht="18.75" customHeight="1" thickBot="1">
      <c r="A16" s="58"/>
      <c r="B16" s="7"/>
      <c r="C16" s="8"/>
      <c r="D16" s="32">
        <v>16</v>
      </c>
      <c r="E16" s="33"/>
      <c r="F16" s="2">
        <v>15</v>
      </c>
      <c r="G16" s="3"/>
      <c r="H16" s="7"/>
      <c r="I16" s="8"/>
      <c r="J16" s="2">
        <v>16</v>
      </c>
      <c r="K16" s="3"/>
      <c r="L16" s="7"/>
      <c r="M16" s="8"/>
      <c r="N16" s="2">
        <v>16</v>
      </c>
      <c r="O16" s="31"/>
      <c r="P16" s="42"/>
      <c r="Q16" s="42"/>
    </row>
    <row r="17" spans="1:17" s="21" customFormat="1" ht="23.25">
      <c r="A17" s="51" t="str">
        <f>VLOOKUP(Hoja1!A20,ORDEN_DE_SALIDA,2,FALSE)</f>
        <v>ROBER</v>
      </c>
      <c r="B17" s="49">
        <f>Hoja1!B9</f>
        <v>2</v>
      </c>
      <c r="C17" s="49"/>
      <c r="D17" s="45">
        <f>Hoja1!C9</f>
        <v>1</v>
      </c>
      <c r="E17" s="45"/>
      <c r="F17" s="46" t="str">
        <f>Hoja1!D9</f>
        <v>X</v>
      </c>
      <c r="G17" s="46"/>
      <c r="H17" s="45">
        <f>Hoja1!E9</f>
        <v>3</v>
      </c>
      <c r="I17" s="45"/>
      <c r="J17" s="46" t="str">
        <f>Hoja1!F9</f>
        <v>XX</v>
      </c>
      <c r="K17" s="46"/>
      <c r="L17" s="45">
        <f>Hoja1!G9</f>
        <v>4</v>
      </c>
      <c r="M17" s="47"/>
      <c r="N17" s="46" t="str">
        <f>Hoja1!H9</f>
        <v>XXX</v>
      </c>
      <c r="O17" s="48"/>
      <c r="P17" s="41">
        <f>+B18+D18+H18+L18</f>
        <v>68</v>
      </c>
      <c r="Q17" s="41">
        <f>+C18+E18+I18+M18</f>
        <v>0</v>
      </c>
    </row>
    <row r="18" spans="1:17" s="21" customFormat="1" ht="18.75" customHeight="1" thickBot="1">
      <c r="A18" s="52"/>
      <c r="B18" s="15">
        <v>16</v>
      </c>
      <c r="C18" s="16"/>
      <c r="D18" s="32">
        <v>18</v>
      </c>
      <c r="E18" s="33"/>
      <c r="F18" s="7"/>
      <c r="G18" s="8"/>
      <c r="H18" s="4">
        <v>18</v>
      </c>
      <c r="I18" s="5"/>
      <c r="J18" s="7"/>
      <c r="K18" s="8"/>
      <c r="L18" s="4">
        <v>16</v>
      </c>
      <c r="M18" s="6"/>
      <c r="N18" s="7"/>
      <c r="O18" s="8"/>
      <c r="P18" s="42"/>
      <c r="Q18" s="42"/>
    </row>
  </sheetData>
  <mergeCells count="87">
    <mergeCell ref="Q11:Q12"/>
    <mergeCell ref="Q13:Q14"/>
    <mergeCell ref="Q15:Q16"/>
    <mergeCell ref="P9:P10"/>
    <mergeCell ref="P11:P12"/>
    <mergeCell ref="P13:P14"/>
    <mergeCell ref="P15:P16"/>
    <mergeCell ref="Q9:Q10"/>
    <mergeCell ref="P2:Q2"/>
    <mergeCell ref="P3:Q3"/>
    <mergeCell ref="P5:P6"/>
    <mergeCell ref="P7:P8"/>
    <mergeCell ref="Q5:Q6"/>
    <mergeCell ref="Q7:Q8"/>
    <mergeCell ref="L9:M9"/>
    <mergeCell ref="L11:M11"/>
    <mergeCell ref="L13:M13"/>
    <mergeCell ref="L15:M15"/>
    <mergeCell ref="L2:M2"/>
    <mergeCell ref="L3:M3"/>
    <mergeCell ref="L5:M5"/>
    <mergeCell ref="L7:M7"/>
    <mergeCell ref="J9:K9"/>
    <mergeCell ref="J11:K11"/>
    <mergeCell ref="J13:K13"/>
    <mergeCell ref="J15:K15"/>
    <mergeCell ref="H7:I7"/>
    <mergeCell ref="F5:G5"/>
    <mergeCell ref="H2:I2"/>
    <mergeCell ref="H3:I3"/>
    <mergeCell ref="H5:I5"/>
    <mergeCell ref="J2:K2"/>
    <mergeCell ref="J3:K3"/>
    <mergeCell ref="J7:K7"/>
    <mergeCell ref="J5:K5"/>
    <mergeCell ref="H13:I13"/>
    <mergeCell ref="A15:A16"/>
    <mergeCell ref="B15:C15"/>
    <mergeCell ref="D15:E15"/>
    <mergeCell ref="F15:G15"/>
    <mergeCell ref="H15:I15"/>
    <mergeCell ref="A13:A14"/>
    <mergeCell ref="B13:C13"/>
    <mergeCell ref="D13:E13"/>
    <mergeCell ref="F13:G13"/>
    <mergeCell ref="H9:I9"/>
    <mergeCell ref="A11:A12"/>
    <mergeCell ref="B11:C11"/>
    <mergeCell ref="D11:E11"/>
    <mergeCell ref="F11:G11"/>
    <mergeCell ref="H11:I11"/>
    <mergeCell ref="A9:A10"/>
    <mergeCell ref="B9:C9"/>
    <mergeCell ref="D9:E9"/>
    <mergeCell ref="F9:G9"/>
    <mergeCell ref="A7:A8"/>
    <mergeCell ref="B7:C7"/>
    <mergeCell ref="D7:E7"/>
    <mergeCell ref="F7:G7"/>
    <mergeCell ref="B5:C5"/>
    <mergeCell ref="A5:A6"/>
    <mergeCell ref="B2:C2"/>
    <mergeCell ref="B3:C3"/>
    <mergeCell ref="D2:E2"/>
    <mergeCell ref="D3:E3"/>
    <mergeCell ref="D5:E5"/>
    <mergeCell ref="F2:G2"/>
    <mergeCell ref="F3:G3"/>
    <mergeCell ref="N15:O15"/>
    <mergeCell ref="N2:O2"/>
    <mergeCell ref="N3:O3"/>
    <mergeCell ref="N5:O5"/>
    <mergeCell ref="N7:O7"/>
    <mergeCell ref="A17:A18"/>
    <mergeCell ref="B17:C17"/>
    <mergeCell ref="D17:E17"/>
    <mergeCell ref="F17:G17"/>
    <mergeCell ref="P17:P18"/>
    <mergeCell ref="Q17:Q18"/>
    <mergeCell ref="B1:Q1"/>
    <mergeCell ref="H17:I17"/>
    <mergeCell ref="J17:K17"/>
    <mergeCell ref="L17:M17"/>
    <mergeCell ref="N17:O17"/>
    <mergeCell ref="N9:O9"/>
    <mergeCell ref="N11:O11"/>
    <mergeCell ref="N13:O13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R18"/>
  <sheetViews>
    <sheetView zoomScale="78" zoomScaleNormal="78" workbookViewId="0" topLeftCell="A1">
      <selection activeCell="O8" sqref="O8"/>
    </sheetView>
  </sheetViews>
  <sheetFormatPr defaultColWidth="11.421875" defaultRowHeight="12.75"/>
  <cols>
    <col min="1" max="1" width="18.57421875" style="20" bestFit="1" customWidth="1"/>
    <col min="2" max="2" width="6.421875" style="20" bestFit="1" customWidth="1"/>
    <col min="3" max="3" width="5.8515625" style="20" bestFit="1" customWidth="1"/>
    <col min="4" max="4" width="6.421875" style="20" bestFit="1" customWidth="1"/>
    <col min="5" max="5" width="5.8515625" style="20" bestFit="1" customWidth="1"/>
    <col min="6" max="6" width="6.421875" style="20" bestFit="1" customWidth="1"/>
    <col min="7" max="7" width="5.8515625" style="20" bestFit="1" customWidth="1"/>
    <col min="8" max="8" width="6.421875" style="20" bestFit="1" customWidth="1"/>
    <col min="9" max="9" width="5.8515625" style="20" bestFit="1" customWidth="1"/>
    <col min="10" max="10" width="6.421875" style="20" bestFit="1" customWidth="1"/>
    <col min="11" max="11" width="5.8515625" style="20" bestFit="1" customWidth="1"/>
    <col min="12" max="12" width="6.421875" style="20" bestFit="1" customWidth="1"/>
    <col min="13" max="13" width="5.8515625" style="20" bestFit="1" customWidth="1"/>
    <col min="14" max="14" width="6.421875" style="20" bestFit="1" customWidth="1"/>
    <col min="15" max="15" width="5.8515625" style="20" bestFit="1" customWidth="1"/>
    <col min="16" max="17" width="7.140625" style="20" bestFit="1" customWidth="1"/>
    <col min="18" max="16384" width="11.421875" style="20" customWidth="1"/>
  </cols>
  <sheetData>
    <row r="1" spans="1:17" s="21" customFormat="1" ht="20.25">
      <c r="A1" s="20"/>
      <c r="B1" s="43" t="s">
        <v>15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8" s="21" customFormat="1" ht="18">
      <c r="A2" s="20"/>
      <c r="B2" s="53">
        <v>1</v>
      </c>
      <c r="C2" s="53"/>
      <c r="D2" s="55">
        <v>2</v>
      </c>
      <c r="E2" s="55"/>
      <c r="F2" s="53">
        <v>3</v>
      </c>
      <c r="G2" s="53"/>
      <c r="H2" s="55">
        <v>4</v>
      </c>
      <c r="I2" s="55"/>
      <c r="J2" s="53">
        <v>5</v>
      </c>
      <c r="K2" s="53"/>
      <c r="L2" s="55">
        <v>6</v>
      </c>
      <c r="M2" s="55"/>
      <c r="N2" s="53">
        <v>7</v>
      </c>
      <c r="O2" s="53"/>
      <c r="P2" s="59" t="s">
        <v>11</v>
      </c>
      <c r="Q2" s="59"/>
      <c r="R2" s="22"/>
    </row>
    <row r="3" spans="1:17" s="21" customFormat="1" ht="12.75">
      <c r="A3" s="20"/>
      <c r="B3" s="54" t="s">
        <v>3</v>
      </c>
      <c r="C3" s="54"/>
      <c r="D3" s="56" t="s">
        <v>3</v>
      </c>
      <c r="E3" s="56"/>
      <c r="F3" s="54" t="s">
        <v>3</v>
      </c>
      <c r="G3" s="54"/>
      <c r="H3" s="56" t="s">
        <v>3</v>
      </c>
      <c r="I3" s="56"/>
      <c r="J3" s="54" t="s">
        <v>3</v>
      </c>
      <c r="K3" s="54"/>
      <c r="L3" s="56" t="s">
        <v>3</v>
      </c>
      <c r="M3" s="56"/>
      <c r="N3" s="54" t="s">
        <v>3</v>
      </c>
      <c r="O3" s="54"/>
      <c r="P3" s="60"/>
      <c r="Q3" s="60"/>
    </row>
    <row r="4" spans="1:17" s="21" customFormat="1" ht="13.5" thickBot="1">
      <c r="A4" s="20" t="s">
        <v>2</v>
      </c>
      <c r="B4" s="23" t="s">
        <v>9</v>
      </c>
      <c r="C4" s="23" t="s">
        <v>10</v>
      </c>
      <c r="D4" s="24" t="s">
        <v>9</v>
      </c>
      <c r="E4" s="24" t="s">
        <v>10</v>
      </c>
      <c r="F4" s="23" t="s">
        <v>9</v>
      </c>
      <c r="G4" s="23" t="s">
        <v>10</v>
      </c>
      <c r="H4" s="24" t="s">
        <v>9</v>
      </c>
      <c r="I4" s="24" t="s">
        <v>10</v>
      </c>
      <c r="J4" s="23" t="s">
        <v>9</v>
      </c>
      <c r="K4" s="23" t="s">
        <v>10</v>
      </c>
      <c r="L4" s="24" t="s">
        <v>9</v>
      </c>
      <c r="M4" s="24" t="s">
        <v>10</v>
      </c>
      <c r="N4" s="23" t="s">
        <v>9</v>
      </c>
      <c r="O4" s="23" t="s">
        <v>10</v>
      </c>
      <c r="P4" s="25" t="s">
        <v>9</v>
      </c>
      <c r="Q4" s="25" t="s">
        <v>10</v>
      </c>
    </row>
    <row r="5" spans="1:17" s="21" customFormat="1" ht="24" customHeight="1">
      <c r="A5" s="51" t="str">
        <f>VLOOKUP(Hoja1!A14,ORDEN_DE_SALIDA,2,FALSE)</f>
        <v>MANUEL</v>
      </c>
      <c r="B5" s="49">
        <f>Hoja1!B3</f>
        <v>1</v>
      </c>
      <c r="C5" s="49"/>
      <c r="D5" s="46" t="str">
        <f>Hoja1!C3</f>
        <v>X</v>
      </c>
      <c r="E5" s="46"/>
      <c r="F5" s="49">
        <f>Hoja1!D3</f>
        <v>3</v>
      </c>
      <c r="G5" s="49"/>
      <c r="H5" s="46" t="str">
        <f>Hoja1!E3</f>
        <v>XX</v>
      </c>
      <c r="I5" s="46"/>
      <c r="J5" s="49">
        <f>Hoja1!F3</f>
        <v>4</v>
      </c>
      <c r="K5" s="49"/>
      <c r="L5" s="46" t="str">
        <f>Hoja1!G3</f>
        <v>XXX</v>
      </c>
      <c r="M5" s="48"/>
      <c r="N5" s="49">
        <f>Hoja1!H3</f>
        <v>2</v>
      </c>
      <c r="O5" s="50"/>
      <c r="P5" s="61">
        <f>B6+F6+J6+N6</f>
        <v>73</v>
      </c>
      <c r="Q5" s="61">
        <f>C6+G6+K6+O6</f>
        <v>16</v>
      </c>
    </row>
    <row r="6" spans="1:17" s="21" customFormat="1" ht="18.75" customHeight="1" thickBot="1">
      <c r="A6" s="52"/>
      <c r="B6" s="2">
        <v>17</v>
      </c>
      <c r="C6" s="3"/>
      <c r="D6" s="7"/>
      <c r="E6" s="8"/>
      <c r="F6" s="15">
        <v>19</v>
      </c>
      <c r="G6" s="16"/>
      <c r="H6" s="7"/>
      <c r="I6" s="8"/>
      <c r="J6" s="2">
        <v>18</v>
      </c>
      <c r="K6" s="3"/>
      <c r="L6" s="7"/>
      <c r="M6" s="8"/>
      <c r="N6" s="2">
        <v>19</v>
      </c>
      <c r="O6" s="31">
        <v>16</v>
      </c>
      <c r="P6" s="62"/>
      <c r="Q6" s="62"/>
    </row>
    <row r="7" spans="1:17" s="21" customFormat="1" ht="24" customHeight="1">
      <c r="A7" s="57" t="str">
        <f>VLOOKUP(Hoja1!A15,ORDEN_DE_SALIDA,2,FALSE)</f>
        <v>JUAN LUIS</v>
      </c>
      <c r="B7" s="46" t="str">
        <f>Hoja1!B4</f>
        <v>X</v>
      </c>
      <c r="C7" s="46"/>
      <c r="D7" s="45">
        <f>Hoja1!C4</f>
        <v>3</v>
      </c>
      <c r="E7" s="45"/>
      <c r="F7" s="46" t="str">
        <f>Hoja1!D4</f>
        <v>XX</v>
      </c>
      <c r="G7" s="46"/>
      <c r="H7" s="45">
        <f>Hoja1!E4</f>
        <v>4</v>
      </c>
      <c r="I7" s="45"/>
      <c r="J7" s="46" t="str">
        <f>Hoja1!F4</f>
        <v>XXX</v>
      </c>
      <c r="K7" s="46"/>
      <c r="L7" s="45">
        <f>Hoja1!G4</f>
        <v>2</v>
      </c>
      <c r="M7" s="47"/>
      <c r="N7" s="49">
        <f>Hoja1!H4</f>
        <v>1</v>
      </c>
      <c r="O7" s="50"/>
      <c r="P7" s="41">
        <f>+D8+H8+L8+N8</f>
        <v>72</v>
      </c>
      <c r="Q7" s="41">
        <f>+E8+I8+M8+O8</f>
        <v>7</v>
      </c>
    </row>
    <row r="8" spans="1:17" s="21" customFormat="1" ht="18.75" customHeight="1" thickBot="1">
      <c r="A8" s="58"/>
      <c r="B8" s="7"/>
      <c r="C8" s="8"/>
      <c r="D8" s="32">
        <v>19</v>
      </c>
      <c r="E8" s="33"/>
      <c r="F8" s="7"/>
      <c r="G8" s="8"/>
      <c r="H8" s="4">
        <v>17</v>
      </c>
      <c r="I8" s="5"/>
      <c r="J8" s="7"/>
      <c r="K8" s="8"/>
      <c r="L8" s="4">
        <v>18</v>
      </c>
      <c r="M8" s="6"/>
      <c r="N8" s="2">
        <v>18</v>
      </c>
      <c r="O8" s="31">
        <v>7</v>
      </c>
      <c r="P8" s="42"/>
      <c r="Q8" s="42"/>
    </row>
    <row r="9" spans="1:17" s="21" customFormat="1" ht="24" customHeight="1">
      <c r="A9" s="51" t="str">
        <f>VLOOKUP(Hoja1!A16,ORDEN_DE_SALIDA,2,FALSE)</f>
        <v>CARLOS</v>
      </c>
      <c r="B9" s="49">
        <f>Hoja1!B5</f>
        <v>3</v>
      </c>
      <c r="C9" s="49"/>
      <c r="D9" s="46" t="str">
        <f>Hoja1!C5</f>
        <v>XX</v>
      </c>
      <c r="E9" s="46"/>
      <c r="F9" s="49">
        <f>Hoja1!D5</f>
        <v>4</v>
      </c>
      <c r="G9" s="49"/>
      <c r="H9" s="46" t="str">
        <f>Hoja1!E5</f>
        <v>XXX</v>
      </c>
      <c r="I9" s="46"/>
      <c r="J9" s="49">
        <f>Hoja1!F5</f>
        <v>2</v>
      </c>
      <c r="K9" s="49"/>
      <c r="L9" s="45">
        <f>Hoja1!G5</f>
        <v>1</v>
      </c>
      <c r="M9" s="47"/>
      <c r="N9" s="46" t="str">
        <f>Hoja1!H5</f>
        <v>X</v>
      </c>
      <c r="O9" s="48"/>
      <c r="P9" s="41">
        <f>+B10+F10+J10+L10</f>
        <v>67</v>
      </c>
      <c r="Q9" s="41">
        <f>+C10+G10+K10+M10</f>
        <v>9</v>
      </c>
    </row>
    <row r="10" spans="1:17" s="21" customFormat="1" ht="18.75" customHeight="1" thickBot="1">
      <c r="A10" s="52"/>
      <c r="B10" s="2">
        <v>17</v>
      </c>
      <c r="C10" s="3"/>
      <c r="D10" s="7"/>
      <c r="E10" s="8"/>
      <c r="F10" s="2">
        <v>16</v>
      </c>
      <c r="G10" s="3"/>
      <c r="H10" s="7"/>
      <c r="I10" s="8"/>
      <c r="J10" s="15">
        <v>17</v>
      </c>
      <c r="K10" s="16"/>
      <c r="L10" s="32">
        <v>17</v>
      </c>
      <c r="M10" s="33">
        <v>9</v>
      </c>
      <c r="N10" s="7"/>
      <c r="O10" s="8"/>
      <c r="P10" s="42"/>
      <c r="Q10" s="42"/>
    </row>
    <row r="11" spans="1:17" s="21" customFormat="1" ht="24" customHeight="1">
      <c r="A11" s="57" t="str">
        <f>VLOOKUP(Hoja1!A17,ORDEN_DE_SALIDA,2,FALSE)</f>
        <v>ANGEL</v>
      </c>
      <c r="B11" s="46" t="str">
        <f>Hoja1!B6</f>
        <v>XX</v>
      </c>
      <c r="C11" s="46"/>
      <c r="D11" s="45">
        <f>Hoja1!C6</f>
        <v>4</v>
      </c>
      <c r="E11" s="45"/>
      <c r="F11" s="46" t="str">
        <f>Hoja1!D6</f>
        <v>XXX</v>
      </c>
      <c r="G11" s="46"/>
      <c r="H11" s="45">
        <f>Hoja1!E6</f>
        <v>2</v>
      </c>
      <c r="I11" s="45"/>
      <c r="J11" s="49">
        <f>Hoja1!F6</f>
        <v>1</v>
      </c>
      <c r="K11" s="49"/>
      <c r="L11" s="46" t="str">
        <f>Hoja1!G6</f>
        <v>X</v>
      </c>
      <c r="M11" s="48"/>
      <c r="N11" s="49">
        <f>Hoja1!H6</f>
        <v>3</v>
      </c>
      <c r="O11" s="50"/>
      <c r="P11" s="41">
        <f>+D12+H12+J12+N12</f>
        <v>68</v>
      </c>
      <c r="Q11" s="41">
        <f>+E12+I12+K12+L12+O12</f>
        <v>40</v>
      </c>
    </row>
    <row r="12" spans="1:17" s="21" customFormat="1" ht="18.75" customHeight="1" thickBot="1">
      <c r="A12" s="58"/>
      <c r="B12" s="7"/>
      <c r="C12" s="8"/>
      <c r="D12" s="4">
        <v>17</v>
      </c>
      <c r="E12" s="5"/>
      <c r="F12" s="7"/>
      <c r="G12" s="8"/>
      <c r="H12" s="32">
        <v>17</v>
      </c>
      <c r="I12" s="33"/>
      <c r="J12" s="15">
        <v>16</v>
      </c>
      <c r="K12" s="16"/>
      <c r="L12" s="7"/>
      <c r="M12" s="9"/>
      <c r="N12" s="2">
        <v>18</v>
      </c>
      <c r="O12" s="31">
        <v>40</v>
      </c>
      <c r="P12" s="42"/>
      <c r="Q12" s="42"/>
    </row>
    <row r="13" spans="1:17" s="21" customFormat="1" ht="24" customHeight="1">
      <c r="A13" s="51" t="str">
        <f>VLOOKUP(Hoja1!A18,ORDEN_DE_SALIDA,2,FALSE)</f>
        <v>JAVIER</v>
      </c>
      <c r="B13" s="49">
        <f>Hoja1!B7</f>
        <v>4</v>
      </c>
      <c r="C13" s="49"/>
      <c r="D13" s="46" t="str">
        <f>Hoja1!C7</f>
        <v>XXX</v>
      </c>
      <c r="E13" s="46"/>
      <c r="F13" s="49">
        <f>Hoja1!D7</f>
        <v>2</v>
      </c>
      <c r="G13" s="49"/>
      <c r="H13" s="45">
        <f>Hoja1!E7</f>
        <v>1</v>
      </c>
      <c r="I13" s="45"/>
      <c r="J13" s="46" t="str">
        <f>Hoja1!F7</f>
        <v>X</v>
      </c>
      <c r="K13" s="46"/>
      <c r="L13" s="45">
        <f>Hoja1!G7</f>
        <v>3</v>
      </c>
      <c r="M13" s="47"/>
      <c r="N13" s="46" t="str">
        <f>Hoja1!H7</f>
        <v>XX</v>
      </c>
      <c r="O13" s="48"/>
      <c r="P13" s="41">
        <f>+B14+F14+H14+L14</f>
        <v>68</v>
      </c>
      <c r="Q13" s="41">
        <f>+C14+G14+I14+M14</f>
        <v>8</v>
      </c>
    </row>
    <row r="14" spans="1:17" s="21" customFormat="1" ht="18.75" customHeight="1" thickBot="1">
      <c r="A14" s="52"/>
      <c r="B14" s="15">
        <v>17</v>
      </c>
      <c r="C14" s="16"/>
      <c r="D14" s="7"/>
      <c r="E14" s="8"/>
      <c r="F14" s="15">
        <v>18</v>
      </c>
      <c r="G14" s="16"/>
      <c r="H14" s="4">
        <v>15</v>
      </c>
      <c r="I14" s="5"/>
      <c r="J14" s="7"/>
      <c r="K14" s="8"/>
      <c r="L14" s="32">
        <v>18</v>
      </c>
      <c r="M14" s="34">
        <v>8</v>
      </c>
      <c r="N14" s="7"/>
      <c r="O14" s="8"/>
      <c r="P14" s="42"/>
      <c r="Q14" s="42"/>
    </row>
    <row r="15" spans="1:17" s="21" customFormat="1" ht="24" customHeight="1">
      <c r="A15" s="57" t="str">
        <f>VLOOKUP(Hoja1!A19,ORDEN_DE_SALIDA,2,FALSE)</f>
        <v>IGNACIO</v>
      </c>
      <c r="B15" s="46" t="str">
        <f>Hoja1!B8</f>
        <v>XXX</v>
      </c>
      <c r="C15" s="46"/>
      <c r="D15" s="45">
        <f>Hoja1!C8</f>
        <v>2</v>
      </c>
      <c r="E15" s="45"/>
      <c r="F15" s="49">
        <f>Hoja1!D8</f>
        <v>1</v>
      </c>
      <c r="G15" s="49"/>
      <c r="H15" s="46" t="str">
        <f>Hoja1!E8</f>
        <v>X</v>
      </c>
      <c r="I15" s="46"/>
      <c r="J15" s="49">
        <f>Hoja1!F8</f>
        <v>3</v>
      </c>
      <c r="K15" s="49"/>
      <c r="L15" s="46" t="str">
        <f>Hoja1!G8</f>
        <v>XX</v>
      </c>
      <c r="M15" s="48"/>
      <c r="N15" s="49">
        <f>Hoja1!H8</f>
        <v>4</v>
      </c>
      <c r="O15" s="50"/>
      <c r="P15" s="41">
        <f>+D16+F16+J16+N16</f>
        <v>57</v>
      </c>
      <c r="Q15" s="41">
        <f>+E16+G16+K16+O16</f>
        <v>35</v>
      </c>
    </row>
    <row r="16" spans="1:17" s="21" customFormat="1" ht="18.75" customHeight="1" thickBot="1">
      <c r="A16" s="58"/>
      <c r="B16" s="7"/>
      <c r="C16" s="8"/>
      <c r="D16" s="32">
        <v>16</v>
      </c>
      <c r="E16" s="33"/>
      <c r="F16" s="2">
        <v>15</v>
      </c>
      <c r="G16" s="3"/>
      <c r="H16" s="7"/>
      <c r="I16" s="8"/>
      <c r="J16" s="2">
        <v>13</v>
      </c>
      <c r="K16" s="3"/>
      <c r="L16" s="7"/>
      <c r="M16" s="8"/>
      <c r="N16" s="2">
        <v>13</v>
      </c>
      <c r="O16" s="31">
        <v>35</v>
      </c>
      <c r="P16" s="42"/>
      <c r="Q16" s="42"/>
    </row>
    <row r="17" spans="1:17" s="21" customFormat="1" ht="23.25">
      <c r="A17" s="51" t="str">
        <f>VLOOKUP(Hoja1!A20,ORDEN_DE_SALIDA,2,FALSE)</f>
        <v>ROBER</v>
      </c>
      <c r="B17" s="49">
        <f>Hoja1!B9</f>
        <v>2</v>
      </c>
      <c r="C17" s="49"/>
      <c r="D17" s="45">
        <f>Hoja1!C9</f>
        <v>1</v>
      </c>
      <c r="E17" s="45"/>
      <c r="F17" s="46" t="str">
        <f>Hoja1!D9</f>
        <v>X</v>
      </c>
      <c r="G17" s="46"/>
      <c r="H17" s="45">
        <f>Hoja1!E9</f>
        <v>3</v>
      </c>
      <c r="I17" s="45"/>
      <c r="J17" s="46" t="str">
        <f>Hoja1!F9</f>
        <v>XX</v>
      </c>
      <c r="K17" s="46"/>
      <c r="L17" s="45">
        <f>Hoja1!G9</f>
        <v>4</v>
      </c>
      <c r="M17" s="47"/>
      <c r="N17" s="46" t="str">
        <f>Hoja1!H9</f>
        <v>XXX</v>
      </c>
      <c r="O17" s="48"/>
      <c r="P17" s="41">
        <f>+B18+D18+H18+L18</f>
        <v>62</v>
      </c>
      <c r="Q17" s="41">
        <f>+C18+E18+I18+M18</f>
        <v>8</v>
      </c>
    </row>
    <row r="18" spans="1:17" s="21" customFormat="1" ht="18.75" customHeight="1" thickBot="1">
      <c r="A18" s="52"/>
      <c r="B18" s="15">
        <v>17</v>
      </c>
      <c r="C18" s="16"/>
      <c r="D18" s="32">
        <v>15</v>
      </c>
      <c r="E18" s="33"/>
      <c r="F18" s="7"/>
      <c r="G18" s="8"/>
      <c r="H18" s="4">
        <v>13</v>
      </c>
      <c r="I18" s="5"/>
      <c r="J18" s="7"/>
      <c r="K18" s="8"/>
      <c r="L18" s="4">
        <v>17</v>
      </c>
      <c r="M18" s="6">
        <v>8</v>
      </c>
      <c r="N18" s="7"/>
      <c r="O18" s="8"/>
      <c r="P18" s="42"/>
      <c r="Q18" s="42"/>
    </row>
  </sheetData>
  <mergeCells count="87">
    <mergeCell ref="B1:Q1"/>
    <mergeCell ref="P2:Q2"/>
    <mergeCell ref="D2:E2"/>
    <mergeCell ref="F2:G2"/>
    <mergeCell ref="H2:I2"/>
    <mergeCell ref="J2:K2"/>
    <mergeCell ref="L2:M2"/>
    <mergeCell ref="N2:O2"/>
    <mergeCell ref="J3:K3"/>
    <mergeCell ref="L3:M3"/>
    <mergeCell ref="N3:O3"/>
    <mergeCell ref="B2:C2"/>
    <mergeCell ref="B3:C3"/>
    <mergeCell ref="D3:E3"/>
    <mergeCell ref="F3:G3"/>
    <mergeCell ref="H3:I3"/>
    <mergeCell ref="A5:A6"/>
    <mergeCell ref="B5:C5"/>
    <mergeCell ref="D5:E5"/>
    <mergeCell ref="F5:G5"/>
    <mergeCell ref="H7:I7"/>
    <mergeCell ref="J7:K7"/>
    <mergeCell ref="L7:M7"/>
    <mergeCell ref="H5:I5"/>
    <mergeCell ref="J5:K5"/>
    <mergeCell ref="L5:M5"/>
    <mergeCell ref="A7:A8"/>
    <mergeCell ref="B7:C7"/>
    <mergeCell ref="D7:E7"/>
    <mergeCell ref="F7:G7"/>
    <mergeCell ref="A9:A10"/>
    <mergeCell ref="B9:C9"/>
    <mergeCell ref="D9:E9"/>
    <mergeCell ref="F9:G9"/>
    <mergeCell ref="H11:I11"/>
    <mergeCell ref="J11:K11"/>
    <mergeCell ref="L11:M11"/>
    <mergeCell ref="H9:I9"/>
    <mergeCell ref="J9:K9"/>
    <mergeCell ref="L9:M9"/>
    <mergeCell ref="A11:A12"/>
    <mergeCell ref="B11:C11"/>
    <mergeCell ref="D11:E11"/>
    <mergeCell ref="F11:G11"/>
    <mergeCell ref="A13:A14"/>
    <mergeCell ref="B13:C13"/>
    <mergeCell ref="D13:E13"/>
    <mergeCell ref="F13:G13"/>
    <mergeCell ref="A15:A16"/>
    <mergeCell ref="B15:C15"/>
    <mergeCell ref="D15:E15"/>
    <mergeCell ref="F15:G15"/>
    <mergeCell ref="P3:Q3"/>
    <mergeCell ref="N5:O5"/>
    <mergeCell ref="P5:P6"/>
    <mergeCell ref="Q5:Q6"/>
    <mergeCell ref="N7:O7"/>
    <mergeCell ref="P7:P8"/>
    <mergeCell ref="Q7:Q8"/>
    <mergeCell ref="N9:O9"/>
    <mergeCell ref="P9:P10"/>
    <mergeCell ref="Q9:Q10"/>
    <mergeCell ref="P11:P12"/>
    <mergeCell ref="Q11:Q12"/>
    <mergeCell ref="N13:O13"/>
    <mergeCell ref="P13:P14"/>
    <mergeCell ref="Q13:Q14"/>
    <mergeCell ref="H17:I17"/>
    <mergeCell ref="J17:K17"/>
    <mergeCell ref="L17:M17"/>
    <mergeCell ref="N11:O11"/>
    <mergeCell ref="H15:I15"/>
    <mergeCell ref="J15:K15"/>
    <mergeCell ref="L15:M15"/>
    <mergeCell ref="H13:I13"/>
    <mergeCell ref="J13:K13"/>
    <mergeCell ref="L13:M13"/>
    <mergeCell ref="A17:A18"/>
    <mergeCell ref="B17:C17"/>
    <mergeCell ref="D17:E17"/>
    <mergeCell ref="F17:G17"/>
    <mergeCell ref="N17:O17"/>
    <mergeCell ref="P17:P18"/>
    <mergeCell ref="Q17:Q18"/>
    <mergeCell ref="N15:O15"/>
    <mergeCell ref="P15:P16"/>
    <mergeCell ref="Q15:Q16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U27"/>
  <sheetViews>
    <sheetView tabSelected="1" zoomScale="60" zoomScaleNormal="60" workbookViewId="0" topLeftCell="A1">
      <selection activeCell="R22" sqref="R22"/>
    </sheetView>
  </sheetViews>
  <sheetFormatPr defaultColWidth="11.421875" defaultRowHeight="12.75"/>
  <cols>
    <col min="1" max="1" width="18.57421875" style="1" bestFit="1" customWidth="1"/>
    <col min="2" max="2" width="6.8515625" style="1" bestFit="1" customWidth="1"/>
    <col min="3" max="3" width="6.00390625" style="1" bestFit="1" customWidth="1"/>
    <col min="4" max="4" width="6.57421875" style="1" bestFit="1" customWidth="1"/>
    <col min="5" max="5" width="6.00390625" style="1" bestFit="1" customWidth="1"/>
    <col min="6" max="6" width="6.57421875" style="1" bestFit="1" customWidth="1"/>
    <col min="7" max="7" width="6.00390625" style="1" bestFit="1" customWidth="1"/>
    <col min="8" max="8" width="6.57421875" style="1" bestFit="1" customWidth="1"/>
    <col min="9" max="9" width="6.00390625" style="1" bestFit="1" customWidth="1"/>
    <col min="10" max="10" width="6.57421875" style="1" bestFit="1" customWidth="1"/>
    <col min="11" max="11" width="6.00390625" style="1" bestFit="1" customWidth="1"/>
    <col min="12" max="12" width="6.57421875" style="1" bestFit="1" customWidth="1"/>
    <col min="13" max="13" width="6.00390625" style="1" bestFit="1" customWidth="1"/>
    <col min="14" max="15" width="6.00390625" style="1" customWidth="1"/>
    <col min="16" max="16" width="7.421875" style="1" bestFit="1" customWidth="1"/>
    <col min="17" max="17" width="7.28125" style="1" bestFit="1" customWidth="1"/>
    <col min="18" max="18" width="12.28125" style="1" customWidth="1"/>
    <col min="19" max="20" width="7.28125" style="1" customWidth="1"/>
    <col min="21" max="21" width="15.7109375" style="18" customWidth="1"/>
    <col min="22" max="16384" width="11.421875" style="1" customWidth="1"/>
  </cols>
  <sheetData>
    <row r="1" spans="1:21" s="21" customFormat="1" ht="20.25">
      <c r="A1" s="20"/>
      <c r="B1" s="43" t="s">
        <v>15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U1" s="26"/>
    </row>
    <row r="2" spans="1:21" s="21" customFormat="1" ht="20.25">
      <c r="A2" s="20"/>
      <c r="B2" s="53">
        <v>1</v>
      </c>
      <c r="C2" s="53"/>
      <c r="D2" s="55">
        <v>2</v>
      </c>
      <c r="E2" s="55"/>
      <c r="F2" s="53">
        <v>3</v>
      </c>
      <c r="G2" s="53"/>
      <c r="H2" s="55">
        <v>4</v>
      </c>
      <c r="I2" s="55"/>
      <c r="J2" s="53">
        <v>5</v>
      </c>
      <c r="K2" s="53"/>
      <c r="L2" s="55">
        <v>6</v>
      </c>
      <c r="M2" s="55"/>
      <c r="N2" s="53">
        <v>7</v>
      </c>
      <c r="O2" s="53"/>
      <c r="P2" s="59" t="s">
        <v>11</v>
      </c>
      <c r="Q2" s="59"/>
      <c r="R2" s="22"/>
      <c r="S2" s="70" t="s">
        <v>14</v>
      </c>
      <c r="T2" s="70"/>
      <c r="U2" s="70"/>
    </row>
    <row r="3" spans="1:21" s="21" customFormat="1" ht="12.75">
      <c r="A3" s="20"/>
      <c r="B3" s="54" t="s">
        <v>3</v>
      </c>
      <c r="C3" s="54"/>
      <c r="D3" s="56" t="s">
        <v>3</v>
      </c>
      <c r="E3" s="56"/>
      <c r="F3" s="54" t="s">
        <v>3</v>
      </c>
      <c r="G3" s="54"/>
      <c r="H3" s="56" t="s">
        <v>3</v>
      </c>
      <c r="I3" s="56"/>
      <c r="J3" s="54" t="s">
        <v>3</v>
      </c>
      <c r="K3" s="54"/>
      <c r="L3" s="56" t="s">
        <v>3</v>
      </c>
      <c r="M3" s="56"/>
      <c r="N3" s="54" t="s">
        <v>3</v>
      </c>
      <c r="O3" s="54"/>
      <c r="P3" s="60"/>
      <c r="Q3" s="60"/>
      <c r="U3" s="26"/>
    </row>
    <row r="4" spans="1:21" s="21" customFormat="1" ht="13.5" thickBot="1">
      <c r="A4" s="20" t="s">
        <v>2</v>
      </c>
      <c r="B4" s="23" t="s">
        <v>9</v>
      </c>
      <c r="C4" s="23" t="s">
        <v>10</v>
      </c>
      <c r="D4" s="24" t="s">
        <v>9</v>
      </c>
      <c r="E4" s="24" t="s">
        <v>10</v>
      </c>
      <c r="F4" s="23" t="s">
        <v>9</v>
      </c>
      <c r="G4" s="23" t="s">
        <v>10</v>
      </c>
      <c r="H4" s="24" t="s">
        <v>9</v>
      </c>
      <c r="I4" s="24" t="s">
        <v>10</v>
      </c>
      <c r="J4" s="23" t="s">
        <v>9</v>
      </c>
      <c r="K4" s="23" t="s">
        <v>10</v>
      </c>
      <c r="L4" s="24" t="s">
        <v>9</v>
      </c>
      <c r="M4" s="24" t="s">
        <v>10</v>
      </c>
      <c r="N4" s="23" t="s">
        <v>9</v>
      </c>
      <c r="O4" s="23" t="s">
        <v>10</v>
      </c>
      <c r="P4" s="25" t="s">
        <v>9</v>
      </c>
      <c r="Q4" s="25" t="s">
        <v>10</v>
      </c>
      <c r="S4" s="25" t="s">
        <v>9</v>
      </c>
      <c r="T4" s="35" t="s">
        <v>10</v>
      </c>
      <c r="U4" s="36" t="s">
        <v>10</v>
      </c>
    </row>
    <row r="5" spans="1:21" s="21" customFormat="1" ht="24" customHeight="1">
      <c r="A5" s="51" t="str">
        <f>VLOOKUP(Hoja1!A14,ORDEN_DE_SALIDA,2,FALSE)</f>
        <v>MANUEL</v>
      </c>
      <c r="B5" s="49">
        <f>Hoja1!B3</f>
        <v>1</v>
      </c>
      <c r="C5" s="49"/>
      <c r="D5" s="46" t="str">
        <f>Hoja1!C3</f>
        <v>X</v>
      </c>
      <c r="E5" s="46"/>
      <c r="F5" s="49">
        <f>Hoja1!D3</f>
        <v>3</v>
      </c>
      <c r="G5" s="49"/>
      <c r="H5" s="46" t="str">
        <f>Hoja1!E3</f>
        <v>XX</v>
      </c>
      <c r="I5" s="46"/>
      <c r="J5" s="49">
        <f>Hoja1!F3</f>
        <v>4</v>
      </c>
      <c r="K5" s="49"/>
      <c r="L5" s="46" t="str">
        <f>Hoja1!G3</f>
        <v>XXX</v>
      </c>
      <c r="M5" s="48"/>
      <c r="N5" s="49">
        <f>Hoja1!H3</f>
        <v>2</v>
      </c>
      <c r="O5" s="50"/>
      <c r="P5" s="61">
        <f>B6+F6+J6+N6</f>
        <v>143</v>
      </c>
      <c r="Q5" s="61">
        <f>C6+G6+K6+O6</f>
        <v>16</v>
      </c>
      <c r="R5" s="67">
        <f>RANK(U5,preuba,0)</f>
        <v>2</v>
      </c>
      <c r="S5" s="61">
        <f>+IF(Q5&gt;40,P5+1,P5)</f>
        <v>143</v>
      </c>
      <c r="T5" s="65">
        <f>+IF(Q5&gt;40,Q5-40,Q5)</f>
        <v>16</v>
      </c>
      <c r="U5" s="69">
        <f>VALUE(CONCATENATE(S5,IF(T5&lt;10,CONCATENATE(0,T5),T5)))</f>
        <v>14316</v>
      </c>
    </row>
    <row r="6" spans="1:21" s="21" customFormat="1" ht="18.75" customHeight="1" thickBot="1">
      <c r="A6" s="52"/>
      <c r="B6" s="2">
        <f>+'CARRERA 1'!B6+'CARRERA 2'!B6</f>
        <v>34</v>
      </c>
      <c r="C6" s="2">
        <f>+'CARRERA 1'!C6+'CARRERA 2'!C6</f>
        <v>0</v>
      </c>
      <c r="D6" s="7"/>
      <c r="E6" s="8"/>
      <c r="F6" s="2">
        <f>+'CARRERA 1'!F6+'CARRERA 2'!F6</f>
        <v>36</v>
      </c>
      <c r="G6" s="2">
        <f>+'CARRERA 1'!G6+'CARRERA 2'!G6</f>
        <v>0</v>
      </c>
      <c r="H6" s="7"/>
      <c r="I6" s="8"/>
      <c r="J6" s="2">
        <f>+'CARRERA 1'!J6+'CARRERA 2'!J6</f>
        <v>35</v>
      </c>
      <c r="K6" s="2">
        <f>+'CARRERA 1'!K6+'CARRERA 2'!K6</f>
        <v>0</v>
      </c>
      <c r="L6" s="7"/>
      <c r="M6" s="8"/>
      <c r="N6" s="2">
        <f>+'CARRERA 1'!N6+'CARRERA 2'!N6</f>
        <v>38</v>
      </c>
      <c r="O6" s="2">
        <f>+'CARRERA 1'!O6+'CARRERA 2'!O6</f>
        <v>16</v>
      </c>
      <c r="P6" s="62"/>
      <c r="Q6" s="62"/>
      <c r="R6" s="68"/>
      <c r="S6" s="62"/>
      <c r="T6" s="66"/>
      <c r="U6" s="69"/>
    </row>
    <row r="7" spans="1:21" s="21" customFormat="1" ht="24" customHeight="1">
      <c r="A7" s="57" t="str">
        <f>VLOOKUP(Hoja1!A15,ORDEN_DE_SALIDA,2,FALSE)</f>
        <v>JUAN LUIS</v>
      </c>
      <c r="B7" s="46" t="str">
        <f>Hoja1!B4</f>
        <v>X</v>
      </c>
      <c r="C7" s="46"/>
      <c r="D7" s="45">
        <f>Hoja1!C4</f>
        <v>3</v>
      </c>
      <c r="E7" s="45"/>
      <c r="F7" s="46" t="str">
        <f>Hoja1!D4</f>
        <v>XX</v>
      </c>
      <c r="G7" s="46"/>
      <c r="H7" s="45">
        <f>Hoja1!E4</f>
        <v>4</v>
      </c>
      <c r="I7" s="45"/>
      <c r="J7" s="46" t="str">
        <f>Hoja1!F4</f>
        <v>XXX</v>
      </c>
      <c r="K7" s="46"/>
      <c r="L7" s="45">
        <f>Hoja1!G4</f>
        <v>2</v>
      </c>
      <c r="M7" s="47"/>
      <c r="N7" s="49">
        <f>Hoja1!H4</f>
        <v>1</v>
      </c>
      <c r="O7" s="50"/>
      <c r="P7" s="41">
        <f>+D8+H8+L8+N8</f>
        <v>145</v>
      </c>
      <c r="Q7" s="41">
        <f>+E8+I8+M8+O8</f>
        <v>7</v>
      </c>
      <c r="R7" s="67">
        <f>RANK(U7,preuba,0)</f>
        <v>1</v>
      </c>
      <c r="S7" s="61">
        <f>+IF(Q7&gt;40,P7+1,P7)</f>
        <v>145</v>
      </c>
      <c r="T7" s="65">
        <f>+IF(Q7&gt;40,Q7-40,Q7)</f>
        <v>7</v>
      </c>
      <c r="U7" s="69">
        <f>VALUE(CONCATENATE(S7,IF(T7&lt;10,CONCATENATE(0,T7),T7)))</f>
        <v>14507</v>
      </c>
    </row>
    <row r="8" spans="1:21" s="21" customFormat="1" ht="18.75" customHeight="1" thickBot="1">
      <c r="A8" s="58"/>
      <c r="B8" s="7"/>
      <c r="C8" s="8"/>
      <c r="D8" s="2">
        <f>+'CARRERA 1'!D8+'CARRERA 2'!D8</f>
        <v>38</v>
      </c>
      <c r="E8" s="2">
        <f>+'CARRERA 1'!E8+'CARRERA 2'!E8</f>
        <v>0</v>
      </c>
      <c r="F8" s="7"/>
      <c r="G8" s="8"/>
      <c r="H8" s="2">
        <f>+'CARRERA 1'!H8+'CARRERA 2'!H8</f>
        <v>35</v>
      </c>
      <c r="I8" s="2">
        <f>+'CARRERA 1'!I8+'CARRERA 2'!I8</f>
        <v>0</v>
      </c>
      <c r="J8" s="7"/>
      <c r="K8" s="8"/>
      <c r="L8" s="2">
        <f>+'CARRERA 1'!L8+'CARRERA 2'!L8</f>
        <v>37</v>
      </c>
      <c r="M8" s="2">
        <f>+'CARRERA 1'!M8+'CARRERA 2'!M8</f>
        <v>0</v>
      </c>
      <c r="N8" s="2">
        <f>+'CARRERA 1'!N8+'CARRERA 2'!N8</f>
        <v>35</v>
      </c>
      <c r="O8" s="2">
        <f>+'CARRERA 1'!O8+'CARRERA 2'!O8</f>
        <v>7</v>
      </c>
      <c r="P8" s="42"/>
      <c r="Q8" s="42"/>
      <c r="R8" s="68"/>
      <c r="S8" s="62"/>
      <c r="T8" s="66"/>
      <c r="U8" s="69"/>
    </row>
    <row r="9" spans="1:21" s="21" customFormat="1" ht="24" customHeight="1">
      <c r="A9" s="51" t="str">
        <f>VLOOKUP(Hoja1!A16,ORDEN_DE_SALIDA,2,FALSE)</f>
        <v>CARLOS</v>
      </c>
      <c r="B9" s="49">
        <f>Hoja1!B5</f>
        <v>3</v>
      </c>
      <c r="C9" s="49"/>
      <c r="D9" s="46" t="str">
        <f>Hoja1!C5</f>
        <v>XX</v>
      </c>
      <c r="E9" s="46"/>
      <c r="F9" s="49">
        <f>Hoja1!D5</f>
        <v>4</v>
      </c>
      <c r="G9" s="49"/>
      <c r="H9" s="46" t="str">
        <f>Hoja1!E5</f>
        <v>XXX</v>
      </c>
      <c r="I9" s="46"/>
      <c r="J9" s="49">
        <f>Hoja1!F5</f>
        <v>2</v>
      </c>
      <c r="K9" s="49"/>
      <c r="L9" s="45">
        <f>Hoja1!G5</f>
        <v>1</v>
      </c>
      <c r="M9" s="47"/>
      <c r="N9" s="46" t="str">
        <f>Hoja1!H5</f>
        <v>X</v>
      </c>
      <c r="O9" s="48"/>
      <c r="P9" s="41">
        <f>+B10+F10+J10+L10</f>
        <v>136</v>
      </c>
      <c r="Q9" s="41">
        <f>+C10+G10+K10+M10</f>
        <v>9</v>
      </c>
      <c r="R9" s="67">
        <f>RANK(U9,preuba,0)</f>
        <v>3</v>
      </c>
      <c r="S9" s="61">
        <f>+IF(Q9&gt;40,P9+1,P9)</f>
        <v>136</v>
      </c>
      <c r="T9" s="65">
        <f>+IF(Q9&gt;40,Q9-40,Q9)</f>
        <v>9</v>
      </c>
      <c r="U9" s="69">
        <f>VALUE(CONCATENATE(S9,IF(T9&lt;10,CONCATENATE(0,T9),T9)))</f>
        <v>13609</v>
      </c>
    </row>
    <row r="10" spans="1:21" s="21" customFormat="1" ht="18.75" customHeight="1" thickBot="1">
      <c r="A10" s="52"/>
      <c r="B10" s="2">
        <f>+'CARRERA 1'!B10+'CARRERA 2'!B10</f>
        <v>35</v>
      </c>
      <c r="C10" s="2">
        <f>+'CARRERA 1'!C10+'CARRERA 2'!C10</f>
        <v>0</v>
      </c>
      <c r="D10" s="7"/>
      <c r="E10" s="8"/>
      <c r="F10" s="2">
        <f>+'CARRERA 1'!F10+'CARRERA 2'!F10</f>
        <v>32</v>
      </c>
      <c r="G10" s="2">
        <f>+'CARRERA 1'!G10+'CARRERA 2'!G10</f>
        <v>0</v>
      </c>
      <c r="H10" s="7"/>
      <c r="I10" s="8"/>
      <c r="J10" s="2">
        <f>+'CARRERA 1'!J10+'CARRERA 2'!J10</f>
        <v>34</v>
      </c>
      <c r="K10" s="2">
        <f>+'CARRERA 1'!K10+'CARRERA 2'!K10</f>
        <v>0</v>
      </c>
      <c r="L10" s="2">
        <f>+'CARRERA 1'!L10+'CARRERA 2'!L10</f>
        <v>35</v>
      </c>
      <c r="M10" s="2">
        <f>+'CARRERA 1'!M10+'CARRERA 2'!M10</f>
        <v>9</v>
      </c>
      <c r="N10" s="7"/>
      <c r="O10" s="8"/>
      <c r="P10" s="42"/>
      <c r="Q10" s="42"/>
      <c r="R10" s="68"/>
      <c r="S10" s="62"/>
      <c r="T10" s="66"/>
      <c r="U10" s="69"/>
    </row>
    <row r="11" spans="1:21" s="21" customFormat="1" ht="24" customHeight="1">
      <c r="A11" s="57" t="str">
        <f>VLOOKUP(Hoja1!A17,ORDEN_DE_SALIDA,2,FALSE)</f>
        <v>ANGEL</v>
      </c>
      <c r="B11" s="46" t="str">
        <f>Hoja1!B6</f>
        <v>XX</v>
      </c>
      <c r="C11" s="46"/>
      <c r="D11" s="45">
        <f>Hoja1!C6</f>
        <v>4</v>
      </c>
      <c r="E11" s="45"/>
      <c r="F11" s="46" t="str">
        <f>Hoja1!D6</f>
        <v>XXX</v>
      </c>
      <c r="G11" s="46"/>
      <c r="H11" s="45">
        <f>Hoja1!E6</f>
        <v>2</v>
      </c>
      <c r="I11" s="45"/>
      <c r="J11" s="49">
        <f>Hoja1!F6</f>
        <v>1</v>
      </c>
      <c r="K11" s="49"/>
      <c r="L11" s="46" t="str">
        <f>Hoja1!G6</f>
        <v>X</v>
      </c>
      <c r="M11" s="48"/>
      <c r="N11" s="49">
        <f>Hoja1!H6</f>
        <v>3</v>
      </c>
      <c r="O11" s="50"/>
      <c r="P11" s="41">
        <f>+D12+H12+J12+N12</f>
        <v>133</v>
      </c>
      <c r="Q11" s="41">
        <f>+E12+I12+K12+L12+O12</f>
        <v>40</v>
      </c>
      <c r="R11" s="67">
        <f>RANK(U11,preuba,0)</f>
        <v>5</v>
      </c>
      <c r="S11" s="61">
        <f>+IF(Q11&gt;40,P11+1,P11)</f>
        <v>133</v>
      </c>
      <c r="T11" s="65">
        <f>+IF(Q11&gt;40,Q11-40,Q11)</f>
        <v>40</v>
      </c>
      <c r="U11" s="69">
        <f>VALUE(CONCATENATE(S11,IF(T11&lt;10,CONCATENATE(0,T11),T11)))</f>
        <v>13340</v>
      </c>
    </row>
    <row r="12" spans="1:21" s="21" customFormat="1" ht="18.75" customHeight="1" thickBot="1">
      <c r="A12" s="58"/>
      <c r="B12" s="7"/>
      <c r="C12" s="8"/>
      <c r="D12" s="2">
        <f>+'CARRERA 1'!D12+'CARRERA 2'!D12</f>
        <v>29</v>
      </c>
      <c r="E12" s="2">
        <f>+'CARRERA 1'!E12+'CARRERA 2'!E12</f>
        <v>0</v>
      </c>
      <c r="F12" s="7"/>
      <c r="G12" s="8"/>
      <c r="H12" s="2">
        <f>+'CARRERA 1'!H12+'CARRERA 2'!H12</f>
        <v>35</v>
      </c>
      <c r="I12" s="2">
        <f>+'CARRERA 1'!I12+'CARRERA 2'!I12</f>
        <v>0</v>
      </c>
      <c r="J12" s="2">
        <f>+'CARRERA 1'!J12+'CARRERA 2'!J12</f>
        <v>33</v>
      </c>
      <c r="K12" s="2">
        <f>+'CARRERA 1'!K12+'CARRERA 2'!K12</f>
        <v>0</v>
      </c>
      <c r="L12" s="7"/>
      <c r="M12" s="9"/>
      <c r="N12" s="2">
        <f>+'CARRERA 1'!N12+'CARRERA 2'!N12</f>
        <v>36</v>
      </c>
      <c r="O12" s="2">
        <f>+'CARRERA 1'!O12+'CARRERA 2'!O12</f>
        <v>40</v>
      </c>
      <c r="P12" s="42"/>
      <c r="Q12" s="42"/>
      <c r="R12" s="68"/>
      <c r="S12" s="62"/>
      <c r="T12" s="66"/>
      <c r="U12" s="69"/>
    </row>
    <row r="13" spans="1:21" s="21" customFormat="1" ht="24" customHeight="1">
      <c r="A13" s="51" t="str">
        <f>VLOOKUP(Hoja1!A18,ORDEN_DE_SALIDA,2,FALSE)</f>
        <v>JAVIER</v>
      </c>
      <c r="B13" s="49">
        <f>Hoja1!B7</f>
        <v>4</v>
      </c>
      <c r="C13" s="49"/>
      <c r="D13" s="46" t="str">
        <f>Hoja1!C7</f>
        <v>XXX</v>
      </c>
      <c r="E13" s="46"/>
      <c r="F13" s="49">
        <f>Hoja1!D7</f>
        <v>2</v>
      </c>
      <c r="G13" s="49"/>
      <c r="H13" s="45">
        <f>Hoja1!E7</f>
        <v>1</v>
      </c>
      <c r="I13" s="45"/>
      <c r="J13" s="46" t="str">
        <f>Hoja1!F7</f>
        <v>X</v>
      </c>
      <c r="K13" s="46"/>
      <c r="L13" s="45">
        <f>Hoja1!G7</f>
        <v>3</v>
      </c>
      <c r="M13" s="47"/>
      <c r="N13" s="46" t="str">
        <f>Hoja1!H7</f>
        <v>XX</v>
      </c>
      <c r="O13" s="48"/>
      <c r="P13" s="41">
        <f>+B14+F14+H14+L14</f>
        <v>134</v>
      </c>
      <c r="Q13" s="41">
        <f>+C14+G14+I14+M14</f>
        <v>8</v>
      </c>
      <c r="R13" s="67">
        <f>RANK(U13,preuba,0)</f>
        <v>4</v>
      </c>
      <c r="S13" s="61">
        <f>+IF(Q13&gt;40,P13+1,P13)</f>
        <v>134</v>
      </c>
      <c r="T13" s="65">
        <f>+IF(Q13&gt;40,Q13-40,Q13)</f>
        <v>8</v>
      </c>
      <c r="U13" s="69">
        <f>VALUE(CONCATENATE(S13,IF(T13&lt;10,CONCATENATE(0,T13),T13)))</f>
        <v>13408</v>
      </c>
    </row>
    <row r="14" spans="1:21" s="21" customFormat="1" ht="18.75" customHeight="1" thickBot="1">
      <c r="A14" s="52"/>
      <c r="B14" s="2">
        <f>+'CARRERA 1'!B14+'CARRERA 2'!B14</f>
        <v>33</v>
      </c>
      <c r="C14" s="2">
        <f>+'CARRERA 1'!C14+'CARRERA 2'!C14</f>
        <v>0</v>
      </c>
      <c r="D14" s="7"/>
      <c r="E14" s="8"/>
      <c r="F14" s="2">
        <f>+'CARRERA 1'!F14+'CARRERA 2'!F14</f>
        <v>36</v>
      </c>
      <c r="G14" s="2">
        <f>+'CARRERA 1'!G14+'CARRERA 2'!G14</f>
        <v>0</v>
      </c>
      <c r="H14" s="2">
        <f>+'CARRERA 1'!H14+'CARRERA 2'!H14</f>
        <v>31</v>
      </c>
      <c r="I14" s="2">
        <f>+'CARRERA 1'!I14+'CARRERA 2'!I14</f>
        <v>0</v>
      </c>
      <c r="J14" s="7"/>
      <c r="K14" s="8"/>
      <c r="L14" s="2">
        <f>+'CARRERA 1'!L14+'CARRERA 2'!L14</f>
        <v>34</v>
      </c>
      <c r="M14" s="2">
        <f>+'CARRERA 1'!M14+'CARRERA 2'!M14</f>
        <v>8</v>
      </c>
      <c r="N14" s="7"/>
      <c r="O14" s="8"/>
      <c r="P14" s="42"/>
      <c r="Q14" s="42"/>
      <c r="R14" s="68"/>
      <c r="S14" s="62"/>
      <c r="T14" s="66"/>
      <c r="U14" s="69"/>
    </row>
    <row r="15" spans="1:21" s="21" customFormat="1" ht="24" customHeight="1">
      <c r="A15" s="57" t="str">
        <f>VLOOKUP(Hoja1!A19,ORDEN_DE_SALIDA,2,FALSE)</f>
        <v>IGNACIO</v>
      </c>
      <c r="B15" s="46" t="str">
        <f>Hoja1!B8</f>
        <v>XXX</v>
      </c>
      <c r="C15" s="46"/>
      <c r="D15" s="45">
        <f>Hoja1!C8</f>
        <v>2</v>
      </c>
      <c r="E15" s="45"/>
      <c r="F15" s="49">
        <f>Hoja1!D8</f>
        <v>1</v>
      </c>
      <c r="G15" s="49"/>
      <c r="H15" s="46" t="str">
        <f>Hoja1!E8</f>
        <v>X</v>
      </c>
      <c r="I15" s="46"/>
      <c r="J15" s="49">
        <f>Hoja1!F8</f>
        <v>3</v>
      </c>
      <c r="K15" s="49"/>
      <c r="L15" s="46" t="str">
        <f>Hoja1!G8</f>
        <v>XX</v>
      </c>
      <c r="M15" s="48"/>
      <c r="N15" s="49">
        <f>Hoja1!H8</f>
        <v>4</v>
      </c>
      <c r="O15" s="50"/>
      <c r="P15" s="41">
        <f>+D16+F16+J16+N16</f>
        <v>120</v>
      </c>
      <c r="Q15" s="41">
        <f>+E16+G16+K16+O16</f>
        <v>35</v>
      </c>
      <c r="R15" s="67">
        <f>RANK(U15,preuba,0)</f>
        <v>7</v>
      </c>
      <c r="S15" s="61">
        <f>+IF(Q15&gt;40,P15+1,P15)</f>
        <v>120</v>
      </c>
      <c r="T15" s="65">
        <f>+IF(Q15&gt;40,Q15-40,Q15)</f>
        <v>35</v>
      </c>
      <c r="U15" s="69">
        <f>VALUE(CONCATENATE(S15,IF(T15&lt;10,CONCATENATE(0,T15),T15)))</f>
        <v>12035</v>
      </c>
    </row>
    <row r="16" spans="1:21" s="21" customFormat="1" ht="18.75" customHeight="1" thickBot="1">
      <c r="A16" s="58"/>
      <c r="B16" s="7"/>
      <c r="C16" s="8"/>
      <c r="D16" s="2">
        <f>+'CARRERA 1'!D16+'CARRERA 2'!D16</f>
        <v>32</v>
      </c>
      <c r="E16" s="2">
        <f>+'CARRERA 1'!E16+'CARRERA 2'!E16</f>
        <v>0</v>
      </c>
      <c r="F16" s="2">
        <f>+'CARRERA 1'!F16+'CARRERA 2'!F16</f>
        <v>30</v>
      </c>
      <c r="G16" s="2">
        <f>+'CARRERA 1'!G16+'CARRERA 2'!G16</f>
        <v>0</v>
      </c>
      <c r="H16" s="7"/>
      <c r="I16" s="8"/>
      <c r="J16" s="2">
        <f>+'CARRERA 1'!J16+'CARRERA 2'!J16</f>
        <v>29</v>
      </c>
      <c r="K16" s="2">
        <f>+'CARRERA 1'!K16+'CARRERA 2'!K16</f>
        <v>0</v>
      </c>
      <c r="L16" s="7"/>
      <c r="M16" s="8"/>
      <c r="N16" s="2">
        <f>+'CARRERA 1'!N16+'CARRERA 2'!N16</f>
        <v>29</v>
      </c>
      <c r="O16" s="2">
        <f>+'CARRERA 1'!O16+'CARRERA 2'!O16</f>
        <v>35</v>
      </c>
      <c r="P16" s="42"/>
      <c r="Q16" s="42"/>
      <c r="R16" s="68"/>
      <c r="S16" s="62"/>
      <c r="T16" s="66"/>
      <c r="U16" s="69"/>
    </row>
    <row r="17" spans="1:21" s="21" customFormat="1" ht="18.75" customHeight="1">
      <c r="A17" s="51" t="str">
        <f>VLOOKUP(Hoja1!A20,ORDEN_DE_SALIDA,2,FALSE)</f>
        <v>ROBER</v>
      </c>
      <c r="B17" s="49">
        <f>Hoja1!B9</f>
        <v>2</v>
      </c>
      <c r="C17" s="49"/>
      <c r="D17" s="45">
        <f>Hoja1!C9</f>
        <v>1</v>
      </c>
      <c r="E17" s="45"/>
      <c r="F17" s="46" t="str">
        <f>Hoja1!D9</f>
        <v>X</v>
      </c>
      <c r="G17" s="46"/>
      <c r="H17" s="45">
        <f>Hoja1!E9</f>
        <v>3</v>
      </c>
      <c r="I17" s="45"/>
      <c r="J17" s="46" t="str">
        <f>Hoja1!F9</f>
        <v>XX</v>
      </c>
      <c r="K17" s="46"/>
      <c r="L17" s="45">
        <f>Hoja1!G9</f>
        <v>4</v>
      </c>
      <c r="M17" s="47"/>
      <c r="N17" s="46" t="str">
        <f>Hoja1!H9</f>
        <v>XXX</v>
      </c>
      <c r="O17" s="48"/>
      <c r="P17" s="41">
        <f>+B18+D18+H18+L18</f>
        <v>130</v>
      </c>
      <c r="Q17" s="41">
        <f>+C18+E18+I18+M18</f>
        <v>8</v>
      </c>
      <c r="R17" s="67">
        <f>RANK(U17,preuba,0)</f>
        <v>6</v>
      </c>
      <c r="S17" s="61">
        <f>+IF(Q17&gt;40,P17+1,P17)</f>
        <v>130</v>
      </c>
      <c r="T17" s="65">
        <f>+IF(Q17&gt;40,Q17-40,Q17)</f>
        <v>8</v>
      </c>
      <c r="U17" s="69">
        <f>VALUE(CONCATENATE(S17,IF(T17&lt;10,CONCATENATE(0,T17),T17)))</f>
        <v>13008</v>
      </c>
    </row>
    <row r="18" spans="1:21" s="21" customFormat="1" ht="18.75" customHeight="1" thickBot="1">
      <c r="A18" s="52"/>
      <c r="B18" s="2">
        <f>+'CARRERA 1'!B18+'CARRERA 2'!B18</f>
        <v>33</v>
      </c>
      <c r="C18" s="2">
        <f>+'CARRERA 1'!C18+'CARRERA 2'!C18</f>
        <v>0</v>
      </c>
      <c r="D18" s="2">
        <f>+'CARRERA 1'!D18+'CARRERA 2'!D18</f>
        <v>33</v>
      </c>
      <c r="E18" s="2">
        <f>+'CARRERA 1'!E18+'CARRERA 2'!E18</f>
        <v>0</v>
      </c>
      <c r="F18" s="7"/>
      <c r="G18" s="8"/>
      <c r="H18" s="2">
        <f>+'CARRERA 1'!H18+'CARRERA 2'!H18</f>
        <v>31</v>
      </c>
      <c r="I18" s="2">
        <f>+'CARRERA 1'!I18+'CARRERA 2'!I18</f>
        <v>0</v>
      </c>
      <c r="J18" s="7"/>
      <c r="K18" s="8"/>
      <c r="L18" s="2">
        <f>+'CARRERA 1'!L18+'CARRERA 2'!L18</f>
        <v>33</v>
      </c>
      <c r="M18" s="2">
        <f>+'CARRERA 1'!M18+'CARRERA 2'!M18</f>
        <v>8</v>
      </c>
      <c r="N18" s="7"/>
      <c r="O18" s="8"/>
      <c r="P18" s="42"/>
      <c r="Q18" s="42"/>
      <c r="R18" s="68"/>
      <c r="S18" s="62"/>
      <c r="T18" s="66"/>
      <c r="U18" s="69"/>
    </row>
    <row r="19" spans="1:21" s="14" customFormat="1" ht="12.75">
      <c r="A19"/>
      <c r="B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U19" s="17"/>
    </row>
    <row r="20" spans="1:21" s="14" customFormat="1" ht="20.25">
      <c r="A20" s="37" t="s">
        <v>2</v>
      </c>
      <c r="B20" s="37" t="s">
        <v>28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U20" s="17"/>
    </row>
    <row r="21" spans="1:3" ht="21" thickBot="1">
      <c r="A21" s="37" t="s">
        <v>6</v>
      </c>
      <c r="B21" s="37">
        <v>1</v>
      </c>
      <c r="C21" s="19"/>
    </row>
    <row r="22" spans="1:12" ht="21" thickBot="1">
      <c r="A22" s="37" t="s">
        <v>4</v>
      </c>
      <c r="B22" s="37">
        <v>2</v>
      </c>
      <c r="C22" s="19"/>
      <c r="K22" s="63" t="s">
        <v>6</v>
      </c>
      <c r="L22" s="64"/>
    </row>
    <row r="23" spans="1:14" ht="21" thickBot="1">
      <c r="A23" s="37" t="s">
        <v>8</v>
      </c>
      <c r="B23" s="37">
        <v>3</v>
      </c>
      <c r="C23" s="19"/>
      <c r="M23" s="63" t="s">
        <v>4</v>
      </c>
      <c r="N23" s="64"/>
    </row>
    <row r="24" spans="1:10" ht="21" thickBot="1">
      <c r="A24" s="37" t="s">
        <v>24</v>
      </c>
      <c r="B24" s="37">
        <v>4</v>
      </c>
      <c r="C24" s="19"/>
      <c r="F24" s="37"/>
      <c r="I24" s="63" t="s">
        <v>8</v>
      </c>
      <c r="J24" s="64"/>
    </row>
    <row r="25" spans="1:3" ht="20.25">
      <c r="A25" s="37" t="s">
        <v>29</v>
      </c>
      <c r="B25" s="37">
        <v>5</v>
      </c>
      <c r="C25" s="19"/>
    </row>
    <row r="26" spans="1:3" ht="20.25">
      <c r="A26" s="37" t="s">
        <v>7</v>
      </c>
      <c r="B26" s="37">
        <v>5</v>
      </c>
      <c r="C26" s="19"/>
    </row>
    <row r="27" spans="1:3" ht="20.25">
      <c r="A27" s="37" t="s">
        <v>5</v>
      </c>
      <c r="B27" s="37">
        <v>7</v>
      </c>
      <c r="C27" s="19"/>
    </row>
  </sheetData>
  <mergeCells count="119">
    <mergeCell ref="B1:Q1"/>
    <mergeCell ref="B2:C2"/>
    <mergeCell ref="D2:E2"/>
    <mergeCell ref="F2:G2"/>
    <mergeCell ref="H2:I2"/>
    <mergeCell ref="L2:M2"/>
    <mergeCell ref="P2:Q2"/>
    <mergeCell ref="B3:C3"/>
    <mergeCell ref="D3:E3"/>
    <mergeCell ref="F3:G3"/>
    <mergeCell ref="H3:I3"/>
    <mergeCell ref="J3:K3"/>
    <mergeCell ref="L3:M3"/>
    <mergeCell ref="P3:Q3"/>
    <mergeCell ref="N2:O2"/>
    <mergeCell ref="N3:O3"/>
    <mergeCell ref="J2:K2"/>
    <mergeCell ref="A5:A6"/>
    <mergeCell ref="B5:C5"/>
    <mergeCell ref="D5:E5"/>
    <mergeCell ref="F5:G5"/>
    <mergeCell ref="H5:I5"/>
    <mergeCell ref="J5:K5"/>
    <mergeCell ref="L5:M5"/>
    <mergeCell ref="P5:P6"/>
    <mergeCell ref="N5:O5"/>
    <mergeCell ref="Q5:Q6"/>
    <mergeCell ref="A7:A8"/>
    <mergeCell ref="B7:C7"/>
    <mergeCell ref="D7:E7"/>
    <mergeCell ref="F7:G7"/>
    <mergeCell ref="H7:I7"/>
    <mergeCell ref="J7:K7"/>
    <mergeCell ref="L7:M7"/>
    <mergeCell ref="P7:P8"/>
    <mergeCell ref="Q7:Q8"/>
    <mergeCell ref="L9:M9"/>
    <mergeCell ref="P9:P10"/>
    <mergeCell ref="A9:A10"/>
    <mergeCell ref="B9:C9"/>
    <mergeCell ref="D9:E9"/>
    <mergeCell ref="F9:G9"/>
    <mergeCell ref="Q9:Q10"/>
    <mergeCell ref="A11:A12"/>
    <mergeCell ref="B11:C11"/>
    <mergeCell ref="D11:E11"/>
    <mergeCell ref="F11:G11"/>
    <mergeCell ref="H11:I11"/>
    <mergeCell ref="J11:K11"/>
    <mergeCell ref="L11:M11"/>
    <mergeCell ref="P11:P12"/>
    <mergeCell ref="Q11:Q12"/>
    <mergeCell ref="P13:P14"/>
    <mergeCell ref="A13:A14"/>
    <mergeCell ref="B13:C13"/>
    <mergeCell ref="D13:E13"/>
    <mergeCell ref="F13:G13"/>
    <mergeCell ref="Q13:Q14"/>
    <mergeCell ref="A15:A16"/>
    <mergeCell ref="B15:C15"/>
    <mergeCell ref="D15:E15"/>
    <mergeCell ref="F15:G15"/>
    <mergeCell ref="H15:I15"/>
    <mergeCell ref="J15:K15"/>
    <mergeCell ref="L15:M15"/>
    <mergeCell ref="P15:P16"/>
    <mergeCell ref="Q15:Q16"/>
    <mergeCell ref="R5:R6"/>
    <mergeCell ref="R7:R8"/>
    <mergeCell ref="R9:R10"/>
    <mergeCell ref="R11:R12"/>
    <mergeCell ref="R13:R14"/>
    <mergeCell ref="R15:R16"/>
    <mergeCell ref="S5:S6"/>
    <mergeCell ref="T5:T6"/>
    <mergeCell ref="S7:S8"/>
    <mergeCell ref="T7:T8"/>
    <mergeCell ref="S9:S10"/>
    <mergeCell ref="T9:T10"/>
    <mergeCell ref="S11:S12"/>
    <mergeCell ref="T11:T12"/>
    <mergeCell ref="S13:S14"/>
    <mergeCell ref="T13:T14"/>
    <mergeCell ref="S15:S16"/>
    <mergeCell ref="T15:T16"/>
    <mergeCell ref="U13:U14"/>
    <mergeCell ref="U15:U16"/>
    <mergeCell ref="U5:U6"/>
    <mergeCell ref="U7:U8"/>
    <mergeCell ref="U9:U10"/>
    <mergeCell ref="U11:U12"/>
    <mergeCell ref="N9:O9"/>
    <mergeCell ref="A17:A18"/>
    <mergeCell ref="B17:C17"/>
    <mergeCell ref="D17:E17"/>
    <mergeCell ref="F17:G17"/>
    <mergeCell ref="H13:I13"/>
    <mergeCell ref="J13:K13"/>
    <mergeCell ref="L13:M13"/>
    <mergeCell ref="H9:I9"/>
    <mergeCell ref="J9:K9"/>
    <mergeCell ref="U17:U18"/>
    <mergeCell ref="S2:U2"/>
    <mergeCell ref="N17:O17"/>
    <mergeCell ref="P17:P18"/>
    <mergeCell ref="Q17:Q18"/>
    <mergeCell ref="S17:S18"/>
    <mergeCell ref="N11:O11"/>
    <mergeCell ref="N13:O13"/>
    <mergeCell ref="N15:O15"/>
    <mergeCell ref="N7:O7"/>
    <mergeCell ref="K22:L22"/>
    <mergeCell ref="I24:J24"/>
    <mergeCell ref="M23:N23"/>
    <mergeCell ref="T17:T18"/>
    <mergeCell ref="H17:I17"/>
    <mergeCell ref="J17:K17"/>
    <mergeCell ref="L17:M17"/>
    <mergeCell ref="R17:R18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López</dc:creator>
  <cp:keywords/>
  <dc:description/>
  <cp:lastModifiedBy>Personal de</cp:lastModifiedBy>
  <cp:lastPrinted>2004-01-24T10:29:12Z</cp:lastPrinted>
  <dcterms:created xsi:type="dcterms:W3CDTF">2004-01-24T08:59:01Z</dcterms:created>
  <dcterms:modified xsi:type="dcterms:W3CDTF">2004-01-30T22:39:12Z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